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61" activeTab="1"/>
  </bookViews>
  <sheets>
    <sheet name="Лист4" sheetId="1" r:id="rId1"/>
    <sheet name="2015-2016" sheetId="2" r:id="rId2"/>
  </sheets>
  <definedNames>
    <definedName name="_xlnm.Print_Area" localSheetId="1">'2015-2016'!$B$1:$BD$59</definedName>
  </definedNames>
  <calcPr fullCalcOnLoad="1"/>
</workbook>
</file>

<file path=xl/sharedStrings.xml><?xml version="1.0" encoding="utf-8"?>
<sst xmlns="http://schemas.openxmlformats.org/spreadsheetml/2006/main" count="856" uniqueCount="266">
  <si>
    <t>Утверждаю:</t>
  </si>
  <si>
    <t>_________________________ Н.В. Плошник</t>
  </si>
  <si>
    <t xml:space="preserve">ГРАФИК </t>
  </si>
  <si>
    <t>№ группы</t>
  </si>
  <si>
    <t>1 полугодие</t>
  </si>
  <si>
    <t>17 недель</t>
  </si>
  <si>
    <t>каникулы</t>
  </si>
  <si>
    <t>2 полугодие</t>
  </si>
  <si>
    <t xml:space="preserve"> - производственная практика</t>
  </si>
  <si>
    <t>Зам директора  по УПР_________________ Т.А. Недзвецкая</t>
  </si>
  <si>
    <t>1 курс</t>
  </si>
  <si>
    <t>2 курс</t>
  </si>
  <si>
    <t>3 курс</t>
  </si>
  <si>
    <t>4 курс</t>
  </si>
  <si>
    <t>1-6</t>
  </si>
  <si>
    <t>23 недели</t>
  </si>
  <si>
    <t>12-17</t>
  </si>
  <si>
    <t>26-1</t>
  </si>
  <si>
    <t>28-3</t>
  </si>
  <si>
    <t>27-3</t>
  </si>
  <si>
    <t>30-5</t>
  </si>
  <si>
    <t>1-7</t>
  </si>
  <si>
    <t xml:space="preserve"> 1-12-С</t>
  </si>
  <si>
    <t xml:space="preserve"> 3-12-Т</t>
  </si>
  <si>
    <t>1пп</t>
  </si>
  <si>
    <t xml:space="preserve"> 1-13-С</t>
  </si>
  <si>
    <t xml:space="preserve"> 3-13-Т</t>
  </si>
  <si>
    <t xml:space="preserve"> -теоретическое обучение</t>
  </si>
  <si>
    <t xml:space="preserve"> - учебная практика</t>
  </si>
  <si>
    <t>№</t>
  </si>
  <si>
    <t>УП</t>
  </si>
  <si>
    <t>ПП</t>
  </si>
  <si>
    <t>ТО</t>
  </si>
  <si>
    <t>недель</t>
  </si>
  <si>
    <t>уп</t>
  </si>
  <si>
    <t xml:space="preserve"> 2-14-Э</t>
  </si>
  <si>
    <t>пп</t>
  </si>
  <si>
    <t>ГИА</t>
  </si>
  <si>
    <t>2ГИА</t>
  </si>
  <si>
    <t>1ГИА</t>
  </si>
  <si>
    <t>1УС</t>
  </si>
  <si>
    <t>теоретическое обучения и рассредоточенная учебная практика</t>
  </si>
  <si>
    <t>ТО+УП</t>
  </si>
  <si>
    <t xml:space="preserve">  -учебные сборы</t>
  </si>
  <si>
    <t xml:space="preserve"> -преддипломная практика</t>
  </si>
  <si>
    <t xml:space="preserve">  -государсвенная итоговая аттестация</t>
  </si>
  <si>
    <t>ПДП</t>
  </si>
  <si>
    <t>ЭКЗ</t>
  </si>
  <si>
    <t xml:space="preserve"> -сессия</t>
  </si>
  <si>
    <t>3курс</t>
  </si>
  <si>
    <t>4курс</t>
  </si>
  <si>
    <t xml:space="preserve"> -каникулы</t>
  </si>
  <si>
    <t>Директор ГБПОУ КК КИСТ</t>
  </si>
  <si>
    <t>то</t>
  </si>
  <si>
    <t>ПРОВЕРКА</t>
  </si>
  <si>
    <t xml:space="preserve"> 1-14-1С</t>
  </si>
  <si>
    <t xml:space="preserve"> 1-14-2С</t>
  </si>
  <si>
    <t>3-14-1Т</t>
  </si>
  <si>
    <t>ППКРС</t>
  </si>
  <si>
    <t>ППССЗ</t>
  </si>
  <si>
    <t>3-14-2ТК</t>
  </si>
  <si>
    <t>учебного процесса на 2015 - 2016 учебный год</t>
  </si>
  <si>
    <t xml:space="preserve"> 1-15-1С</t>
  </si>
  <si>
    <t xml:space="preserve"> 1-15-2С</t>
  </si>
  <si>
    <t xml:space="preserve"> 2-15-1м</t>
  </si>
  <si>
    <t xml:space="preserve"> 2-15-2м</t>
  </si>
  <si>
    <t>3-15-1Т</t>
  </si>
  <si>
    <t>3-15-2ТК</t>
  </si>
  <si>
    <t>7-13</t>
  </si>
  <si>
    <t>14-20</t>
  </si>
  <si>
    <t>21-27</t>
  </si>
  <si>
    <t>28-4</t>
  </si>
  <si>
    <t>5-11</t>
  </si>
  <si>
    <t>12-18</t>
  </si>
  <si>
    <t>19-25</t>
  </si>
  <si>
    <t>2-8</t>
  </si>
  <si>
    <t>9-15</t>
  </si>
  <si>
    <t>16-22</t>
  </si>
  <si>
    <t>23-29</t>
  </si>
  <si>
    <t>30-6</t>
  </si>
  <si>
    <t>28</t>
  </si>
  <si>
    <t>29-11</t>
  </si>
  <si>
    <t>18-24</t>
  </si>
  <si>
    <t>25-31</t>
  </si>
  <si>
    <t>8-14</t>
  </si>
  <si>
    <t>15-21</t>
  </si>
  <si>
    <t>22-28</t>
  </si>
  <si>
    <t>29-6</t>
  </si>
  <si>
    <t>4-10</t>
  </si>
  <si>
    <t>11-17</t>
  </si>
  <si>
    <t>25-1</t>
  </si>
  <si>
    <t>6-12</t>
  </si>
  <si>
    <t>13-19</t>
  </si>
  <si>
    <t>20-26</t>
  </si>
  <si>
    <t xml:space="preserve"> 2-12-м</t>
  </si>
  <si>
    <t xml:space="preserve"> 2-13-м</t>
  </si>
  <si>
    <t>3Экз</t>
  </si>
  <si>
    <t>2Экз</t>
  </si>
  <si>
    <t>1Экз</t>
  </si>
  <si>
    <t>4 Экз(2кв)</t>
  </si>
  <si>
    <t>2Экз(1)</t>
  </si>
  <si>
    <t>3Экз(2)</t>
  </si>
  <si>
    <t>4Экз</t>
  </si>
  <si>
    <t>4Экз(2)</t>
  </si>
  <si>
    <t>5Экз(2)</t>
  </si>
  <si>
    <t>4Экз(1)</t>
  </si>
  <si>
    <t>3Экз(1)</t>
  </si>
  <si>
    <t>1Экз(1)</t>
  </si>
  <si>
    <t>4Экз(4)</t>
  </si>
  <si>
    <t>2Экз(2)</t>
  </si>
  <si>
    <t>всего</t>
  </si>
  <si>
    <t>ИТОГО часов без коммерческой группы 3-14-2Тк и 3-15-2Тк</t>
  </si>
  <si>
    <t>ППССЗ коммерческие группы 3-14-2Тк и 3-15-2Тк</t>
  </si>
  <si>
    <t>2 то</t>
  </si>
  <si>
    <t>5 то</t>
  </si>
  <si>
    <t>1 то</t>
  </si>
  <si>
    <t>7 то</t>
  </si>
  <si>
    <t>3 то</t>
  </si>
  <si>
    <t>4 то</t>
  </si>
  <si>
    <t>6 то</t>
  </si>
  <si>
    <t>9 то</t>
  </si>
  <si>
    <t>11 то</t>
  </si>
  <si>
    <t>10 то</t>
  </si>
  <si>
    <t>1Э</t>
  </si>
  <si>
    <t>8 то</t>
  </si>
  <si>
    <t>12 то</t>
  </si>
  <si>
    <t>13 то</t>
  </si>
  <si>
    <t>14 то</t>
  </si>
  <si>
    <t>15 то</t>
  </si>
  <si>
    <t>1то</t>
  </si>
  <si>
    <t>2то</t>
  </si>
  <si>
    <t>16 то</t>
  </si>
  <si>
    <t>17 то</t>
  </si>
  <si>
    <t>18 то</t>
  </si>
  <si>
    <t>19 то</t>
  </si>
  <si>
    <t>20 то</t>
  </si>
  <si>
    <t>21 то</t>
  </si>
  <si>
    <t>Пм01уп 19.10-23.10</t>
  </si>
  <si>
    <t>ПМ05уп 20.10-2.11</t>
  </si>
  <si>
    <t>ПМ05уп 24.11-8.12</t>
  </si>
  <si>
    <t>ПМ02уп 9.11-13.11             ПМ02пп 21.12-25.12</t>
  </si>
  <si>
    <t>ПМ02уп19.10-30.10 ПМ02пп23.11-4.12</t>
  </si>
  <si>
    <t>6ГИА 20.05-30.06</t>
  </si>
  <si>
    <t>ПМ01уп 28.03-8.04</t>
  </si>
  <si>
    <t>УС 3.05-7.05</t>
  </si>
  <si>
    <t>ПМ02уп 11.04-15.04   ПМ02пп 18.04 -22.04</t>
  </si>
  <si>
    <t>Пм02уп 4.04-8.04                ПМ 02пп 11.04-15.04</t>
  </si>
  <si>
    <t xml:space="preserve">ПМ02уп20.05-2.06      ПМ02пп 3.06-30.06    </t>
  </si>
  <si>
    <t xml:space="preserve">ПМ02уп 18,04-29.04    ПМ02пп 3.06-30.06    </t>
  </si>
  <si>
    <t xml:space="preserve">ПМ05уп29.02-18.03     ПМ05пп 10.06-30.06 </t>
  </si>
  <si>
    <t xml:space="preserve">ПМ02уп18.04-29.04 ПМ02уп13.05-26.05     ПМ02пп 27.05-30.06 </t>
  </si>
  <si>
    <t>2Экз (1)</t>
  </si>
  <si>
    <t>ПМ01уп 8.02-12.02            ПМ01пп 30.05-2.06</t>
  </si>
  <si>
    <t>Практика       2 семестр</t>
  </si>
  <si>
    <t>Практика      1 семестр</t>
  </si>
  <si>
    <t>2Экз  (1)</t>
  </si>
  <si>
    <r>
      <t xml:space="preserve">ПМ01уп-21.09-27.09       </t>
    </r>
    <r>
      <rPr>
        <sz val="12"/>
        <color indexed="10"/>
        <rFont val="Arial"/>
        <family val="2"/>
      </rPr>
      <t xml:space="preserve">Экв-23.10      </t>
    </r>
    <r>
      <rPr>
        <sz val="12"/>
        <rFont val="Arial"/>
        <family val="2"/>
      </rPr>
      <t xml:space="preserve">          ПМ02пп 26.10-25.12     -</t>
    </r>
    <r>
      <rPr>
        <sz val="12"/>
        <color indexed="10"/>
        <rFont val="Arial"/>
        <family val="2"/>
      </rPr>
      <t>Экв-28.12</t>
    </r>
  </si>
  <si>
    <r>
      <t xml:space="preserve">ПМ02уп-14.09-2.10        </t>
    </r>
    <r>
      <rPr>
        <sz val="12"/>
        <color indexed="10"/>
        <rFont val="Arial"/>
        <family val="2"/>
      </rPr>
      <t xml:space="preserve">Экв -27.11 </t>
    </r>
    <r>
      <rPr>
        <sz val="12"/>
        <rFont val="Arial"/>
        <family val="2"/>
      </rPr>
      <t xml:space="preserve">              ПМ03уп 30.11-4.12 </t>
    </r>
  </si>
  <si>
    <r>
      <t>ПМ04уп-01.09-18.09   ПМ04пп -2.11-13.11</t>
    </r>
    <r>
      <rPr>
        <sz val="12"/>
        <color indexed="10"/>
        <rFont val="Arial"/>
        <family val="2"/>
      </rPr>
      <t xml:space="preserve"> Экв16.11                    </t>
    </r>
    <r>
      <rPr>
        <sz val="12"/>
        <rFont val="Arial"/>
        <family val="2"/>
      </rPr>
      <t>ПМ05уп-30.11- 14.12</t>
    </r>
  </si>
  <si>
    <r>
      <t xml:space="preserve">ПМ05уп 12.10-23.10       ПМ05пп 16.11-4.12 </t>
    </r>
    <r>
      <rPr>
        <sz val="12"/>
        <color indexed="10"/>
        <rFont val="Arial"/>
        <family val="2"/>
      </rPr>
      <t>Экв28.12</t>
    </r>
  </si>
  <si>
    <r>
      <t xml:space="preserve">ПМ02уп 21.09- 2.10       ПМ02пп 14.12-25.12      </t>
    </r>
    <r>
      <rPr>
        <sz val="12"/>
        <color indexed="10"/>
        <rFont val="Arial"/>
        <family val="2"/>
      </rPr>
      <t>Экв 28.12</t>
    </r>
  </si>
  <si>
    <r>
      <t xml:space="preserve">ПМ04уп 14.09-16.10     ПМ04пп 25.11-29.12       </t>
    </r>
    <r>
      <rPr>
        <sz val="12"/>
        <color indexed="10"/>
        <rFont val="Arial"/>
        <family val="2"/>
      </rPr>
      <t>Экв 30.12</t>
    </r>
  </si>
  <si>
    <r>
      <t xml:space="preserve">ПМ03уп  21.09-2.10 ПМ03пп 5.10-16.10 </t>
    </r>
    <r>
      <rPr>
        <sz val="12"/>
        <color indexed="10"/>
        <rFont val="Arial"/>
        <family val="2"/>
      </rPr>
      <t xml:space="preserve">Экв19.10                </t>
    </r>
    <r>
      <rPr>
        <sz val="12"/>
        <rFont val="Arial"/>
        <family val="2"/>
      </rPr>
      <t xml:space="preserve">  ПМ07уп 3.11-23.11                       ПМ07пп 9..12-29.12      </t>
    </r>
    <r>
      <rPr>
        <sz val="12"/>
        <color indexed="10"/>
        <rFont val="Arial"/>
        <family val="2"/>
      </rPr>
      <t xml:space="preserve"> Экв 30.12</t>
    </r>
  </si>
  <si>
    <r>
      <t xml:space="preserve">ПМ05уп 1.09-10.09  ПМ05пп 9.09-21.09       </t>
    </r>
    <r>
      <rPr>
        <sz val="12"/>
        <color indexed="10"/>
        <rFont val="Arial"/>
        <family val="2"/>
      </rPr>
      <t>Экв-19.10</t>
    </r>
    <r>
      <rPr>
        <sz val="12"/>
        <rFont val="Arial"/>
        <family val="2"/>
      </rPr>
      <t xml:space="preserve">                 ПМ06уп 22.09-28.09      ПМ06пп 29.09-5.10               </t>
    </r>
    <r>
      <rPr>
        <sz val="12"/>
        <color indexed="10"/>
        <rFont val="Arial"/>
        <family val="2"/>
      </rPr>
      <t xml:space="preserve">Экв-20.10            </t>
    </r>
    <r>
      <rPr>
        <sz val="12"/>
        <rFont val="Arial"/>
        <family val="2"/>
      </rPr>
      <t xml:space="preserve">    ПМ07уп 21.10-27.10 ПМ07пп  28.10-3.11         </t>
    </r>
    <r>
      <rPr>
        <sz val="12"/>
        <color indexed="10"/>
        <rFont val="Arial"/>
        <family val="2"/>
      </rPr>
      <t>Экв- 5.11</t>
    </r>
    <r>
      <rPr>
        <sz val="12"/>
        <rFont val="Arial"/>
        <family val="2"/>
      </rPr>
      <t xml:space="preserve">                 ПМ08уп 18.11-15.12   ПМ08пп 16.12-29.12      </t>
    </r>
    <r>
      <rPr>
        <sz val="12"/>
        <color indexed="10"/>
        <rFont val="Arial"/>
        <family val="2"/>
      </rPr>
      <t>Экв 30.12</t>
    </r>
  </si>
  <si>
    <r>
      <t xml:space="preserve">ПМ02уп 5.10-16.10   ПМ02пп 19.10-30.10      </t>
    </r>
    <r>
      <rPr>
        <sz val="12"/>
        <color indexed="10"/>
        <rFont val="Arial"/>
        <family val="2"/>
      </rPr>
      <t xml:space="preserve">Экв 2.11                    </t>
    </r>
    <r>
      <rPr>
        <sz val="12"/>
        <rFont val="Arial"/>
        <family val="2"/>
      </rPr>
      <t>Пм03уп 2.12-15.12 ПМ03пп16.12-29.12</t>
    </r>
    <r>
      <rPr>
        <sz val="12"/>
        <color indexed="10"/>
        <rFont val="Arial"/>
        <family val="2"/>
      </rPr>
      <t xml:space="preserve">  Экв30.12</t>
    </r>
  </si>
  <si>
    <r>
      <t xml:space="preserve">ПМ07уп 19.10-23.10  ПМ07пп 21.12-25.12      </t>
    </r>
    <r>
      <rPr>
        <sz val="12"/>
        <color indexed="10"/>
        <rFont val="Arial"/>
        <family val="2"/>
      </rPr>
      <t>Экв 28.12</t>
    </r>
  </si>
  <si>
    <r>
      <t>ПМ07уп 26.10-30.10 ПМ07пп 9.11-13.11</t>
    </r>
    <r>
      <rPr>
        <sz val="12"/>
        <color indexed="40"/>
        <rFont val="Arial"/>
        <family val="2"/>
      </rPr>
      <t xml:space="preserve"> Экв28.12</t>
    </r>
  </si>
  <si>
    <r>
      <t xml:space="preserve">ПМ01уп 29.09-12.10 ПМ01пп 7.12-25.12  </t>
    </r>
    <r>
      <rPr>
        <sz val="12"/>
        <color indexed="10"/>
        <rFont val="Arial"/>
        <family val="2"/>
      </rPr>
      <t>Экв28.12</t>
    </r>
  </si>
  <si>
    <r>
      <t xml:space="preserve">ПМ01 10.11-16.11 </t>
    </r>
    <r>
      <rPr>
        <sz val="12"/>
        <color indexed="10"/>
        <rFont val="Arial"/>
        <family val="2"/>
      </rPr>
      <t>Экв17.11(Бейдик)</t>
    </r>
  </si>
  <si>
    <r>
      <t xml:space="preserve">ПМ03уп 4.03-10.03               </t>
    </r>
    <r>
      <rPr>
        <sz val="12"/>
        <color indexed="10"/>
        <rFont val="Arial Cyr"/>
        <family val="0"/>
      </rPr>
      <t xml:space="preserve">Экв 11.03 </t>
    </r>
    <r>
      <rPr>
        <sz val="12"/>
        <rFont val="Arial Cyr"/>
        <family val="0"/>
      </rPr>
      <t xml:space="preserve">             ПМ04пп14.04-20.04 </t>
    </r>
    <r>
      <rPr>
        <sz val="12"/>
        <color indexed="10"/>
        <rFont val="Arial Cyr"/>
        <family val="0"/>
      </rPr>
      <t xml:space="preserve">Экв21.04 </t>
    </r>
  </si>
  <si>
    <r>
      <t xml:space="preserve">ПМ03уп 1.02-5.02                 ПМ03пп 15.02-19.02          </t>
    </r>
    <r>
      <rPr>
        <sz val="12"/>
        <color indexed="40"/>
        <rFont val="Arial"/>
        <family val="2"/>
      </rPr>
      <t xml:space="preserve">Экв 22.02                       </t>
    </r>
    <r>
      <rPr>
        <sz val="12"/>
        <rFont val="Arial"/>
        <family val="2"/>
      </rPr>
      <t xml:space="preserve">ПМ04уп 14.04-20.04               </t>
    </r>
    <r>
      <rPr>
        <sz val="12"/>
        <color indexed="10"/>
        <rFont val="Arial"/>
        <family val="2"/>
      </rPr>
      <t>Экв 21.04</t>
    </r>
  </si>
  <si>
    <r>
      <t xml:space="preserve">ПМ05уп 12.01.25.01       Пм05пп 29.02-4.03                 </t>
    </r>
    <r>
      <rPr>
        <sz val="12"/>
        <color indexed="40"/>
        <rFont val="Arial"/>
        <family val="2"/>
      </rPr>
      <t xml:space="preserve">Экв 7.03                        </t>
    </r>
    <r>
      <rPr>
        <sz val="12"/>
        <rFont val="Arial"/>
        <family val="2"/>
      </rPr>
      <t xml:space="preserve"> ПМ06уп 21.03-1.04      ПМ06пп4.04-8.04 </t>
    </r>
    <r>
      <rPr>
        <sz val="12"/>
        <color indexed="10"/>
        <rFont val="Arial"/>
        <family val="2"/>
      </rPr>
      <t>Экв21.04</t>
    </r>
  </si>
  <si>
    <r>
      <t xml:space="preserve">ПМ01уп 21.03-15.04  ПМ01пп 10.06-30.06   </t>
    </r>
    <r>
      <rPr>
        <sz val="12"/>
        <color indexed="10"/>
        <rFont val="Arial"/>
        <family val="2"/>
      </rPr>
      <t>Экв1.07</t>
    </r>
  </si>
  <si>
    <r>
      <t xml:space="preserve">ПМ05уп13.05-2.06             ПМ05пп 3.06-30.06              </t>
    </r>
    <r>
      <rPr>
        <sz val="12"/>
        <color indexed="10"/>
        <rFont val="Arial"/>
        <family val="2"/>
      </rPr>
      <t>Экв01.07</t>
    </r>
  </si>
  <si>
    <r>
      <t xml:space="preserve">ПМ05уп11.04-29.04           ПМ05пп 3.06-30.06             </t>
    </r>
    <r>
      <rPr>
        <sz val="12"/>
        <color indexed="10"/>
        <rFont val="Arial"/>
        <family val="2"/>
      </rPr>
      <t>Экв01.07</t>
    </r>
  </si>
  <si>
    <r>
      <t xml:space="preserve">ПМ01уп 25.01-5.02             ПМ01пп 17.06-30.06               </t>
    </r>
    <r>
      <rPr>
        <sz val="12"/>
        <color indexed="10"/>
        <rFont val="Arial"/>
        <family val="2"/>
      </rPr>
      <t>Экв01.07</t>
    </r>
  </si>
  <si>
    <r>
      <t xml:space="preserve">ПМ01уп 8.02-19.02            ПМ01пп 23.05-3.06               </t>
    </r>
    <r>
      <rPr>
        <sz val="12"/>
        <color indexed="10"/>
        <rFont val="Arial"/>
        <family val="2"/>
      </rPr>
      <t>Экв06.06</t>
    </r>
  </si>
  <si>
    <r>
      <t xml:space="preserve">ПМ02уп 22.02-4.02            Пм02пп 28.03-15.04                  </t>
    </r>
    <r>
      <rPr>
        <sz val="12"/>
        <color indexed="10"/>
        <rFont val="Arial"/>
        <family val="2"/>
      </rPr>
      <t xml:space="preserve">Экв18.04    </t>
    </r>
    <r>
      <rPr>
        <sz val="12"/>
        <rFont val="Arial"/>
        <family val="2"/>
      </rPr>
      <t xml:space="preserve">             ПМ03уп13.05-2.05                 ПМ03пп 3.06-30.06             </t>
    </r>
    <r>
      <rPr>
        <sz val="12"/>
        <color indexed="10"/>
        <rFont val="Arial"/>
        <family val="2"/>
      </rPr>
      <t>Экв01.07</t>
    </r>
  </si>
  <si>
    <r>
      <t xml:space="preserve">ПМ01уп 18.04-29.04 </t>
    </r>
    <r>
      <rPr>
        <sz val="12"/>
        <color indexed="10"/>
        <rFont val="Arial"/>
        <family val="2"/>
      </rPr>
      <t>Экв 10.05</t>
    </r>
  </si>
  <si>
    <r>
      <t xml:space="preserve">ПМ05уп 7.09-15.0 9  ПМ05пп 16.09 25.09      </t>
    </r>
    <r>
      <rPr>
        <sz val="12"/>
        <color indexed="10"/>
        <rFont val="Arial"/>
        <family val="2"/>
      </rPr>
      <t xml:space="preserve">Экв-28.09 </t>
    </r>
    <r>
      <rPr>
        <sz val="12"/>
        <rFont val="Arial"/>
        <family val="2"/>
      </rPr>
      <t xml:space="preserve">               ПМ06уп 12.10-16.10                  ПМ06пп 19.10-23.10          </t>
    </r>
    <r>
      <rPr>
        <sz val="12"/>
        <color indexed="10"/>
        <rFont val="Arial"/>
        <family val="2"/>
      </rPr>
      <t xml:space="preserve">Экв-26.10     </t>
    </r>
    <r>
      <rPr>
        <sz val="12"/>
        <rFont val="Arial"/>
        <family val="2"/>
      </rPr>
      <t xml:space="preserve"> ПМ07уп27.10-2.11 ПМ07пп3.11-9.11             </t>
    </r>
    <r>
      <rPr>
        <sz val="12"/>
        <color indexed="10"/>
        <rFont val="Arial"/>
        <family val="2"/>
      </rPr>
      <t xml:space="preserve">Экв- 17.11               </t>
    </r>
    <r>
      <rPr>
        <sz val="12"/>
        <rFont val="Arial"/>
        <family val="2"/>
      </rPr>
      <t xml:space="preserve">ПМ08уп 18.11-15.12   ПМ08пп 16.12-29.12      </t>
    </r>
    <r>
      <rPr>
        <sz val="12"/>
        <color indexed="10"/>
        <rFont val="Arial"/>
        <family val="2"/>
      </rPr>
      <t>Экв 30.12</t>
    </r>
  </si>
  <si>
    <t xml:space="preserve">1 нед 36 уп пм 01 квэ </t>
  </si>
  <si>
    <t>9 нед пп 324 пм 02 квэ</t>
  </si>
  <si>
    <t xml:space="preserve">3 нед 108 уп пм 2 кв э </t>
  </si>
  <si>
    <t xml:space="preserve">1 нед 36 уп пм 3 </t>
  </si>
  <si>
    <t>3 нед 108 уп пм4</t>
  </si>
  <si>
    <t xml:space="preserve">2 нед 72 пп кв </t>
  </si>
  <si>
    <t xml:space="preserve">1 нед 36 уп пм5 </t>
  </si>
  <si>
    <t>1 нед  36 уп пм 01</t>
  </si>
  <si>
    <t xml:space="preserve">2  нед 72 уп пм 05 </t>
  </si>
  <si>
    <t xml:space="preserve">3 нед 108 пп пм 05 квэ </t>
  </si>
  <si>
    <r>
      <t>3 нед108 уп пм 02</t>
    </r>
    <r>
      <rPr>
        <sz val="10"/>
        <color indexed="10"/>
        <rFont val="Arial"/>
        <family val="2"/>
      </rPr>
      <t xml:space="preserve"> </t>
    </r>
  </si>
  <si>
    <t xml:space="preserve">2 нед 72 пп пм 02 квэ </t>
  </si>
  <si>
    <t xml:space="preserve">4 нед 144 уп пм 03  </t>
  </si>
  <si>
    <t>6 нед 216 пп пм 03 квэ</t>
  </si>
  <si>
    <t xml:space="preserve">1нед  то 36 уп пм 04  </t>
  </si>
  <si>
    <t xml:space="preserve">2 нед 72 пп пм 04 квэ </t>
  </si>
  <si>
    <t xml:space="preserve">5 нед 180 уп пм 04 </t>
  </si>
  <si>
    <r>
      <t>5 нед 180 пп пм 04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квэ</t>
    </r>
    <r>
      <rPr>
        <sz val="10"/>
        <color indexed="10"/>
        <rFont val="Arial"/>
        <family val="2"/>
      </rPr>
      <t xml:space="preserve"> </t>
    </r>
  </si>
  <si>
    <t xml:space="preserve">2 нед   72 уп пм 03 </t>
  </si>
  <si>
    <t xml:space="preserve">2 нед 72 пп пм 03 квэ </t>
  </si>
  <si>
    <t xml:space="preserve">3 нед 108 уп пм 07 </t>
  </si>
  <si>
    <t xml:space="preserve"> з нед 108 пп пм 07 квэ </t>
  </si>
  <si>
    <t xml:space="preserve">1,5 нед 54 уп пм 05 </t>
  </si>
  <si>
    <t xml:space="preserve">1.5 нед 54 пп пм 05 квэ </t>
  </si>
  <si>
    <t>1 нед 36 уп пм 06</t>
  </si>
  <si>
    <t>1 нед 36 пп пм 06 квэ</t>
  </si>
  <si>
    <t xml:space="preserve">1 нед 36 уп пм 07 </t>
  </si>
  <si>
    <t xml:space="preserve">1 нед 36 пп пм 07 квэ </t>
  </si>
  <si>
    <t>4 нед 144 уп08</t>
  </si>
  <si>
    <t xml:space="preserve">2 нед72 пп пм 08 квэ </t>
  </si>
  <si>
    <t xml:space="preserve">1 нед 36 уп пм 06 </t>
  </si>
  <si>
    <t>1 нед 36 пп пм 07 квэ</t>
  </si>
  <si>
    <t xml:space="preserve">4 нед 144 уп08 </t>
  </si>
  <si>
    <t xml:space="preserve">2 нед 72 уп пм 02 </t>
  </si>
  <si>
    <t xml:space="preserve">2нед36 уп пм 03 </t>
  </si>
  <si>
    <t xml:space="preserve">2 нед 72 уп пм 05 </t>
  </si>
  <si>
    <t>2 нед 72 уп пм 05</t>
  </si>
  <si>
    <t>1нед 36 уп пм 07</t>
  </si>
  <si>
    <t xml:space="preserve">1 нед 36ПП пм 07 квэ </t>
  </si>
  <si>
    <t>3 нед 108 пп пм 01 квэ</t>
  </si>
  <si>
    <t xml:space="preserve">2 нед 72 уп пм 01 </t>
  </si>
  <si>
    <t>1нед 36 уп пм 01 квэ</t>
  </si>
  <si>
    <t xml:space="preserve">2нед 72 уп пм 02 </t>
  </si>
  <si>
    <t xml:space="preserve">2 нед 72 пп пм 02 </t>
  </si>
  <si>
    <t>1 нед 36 уп пм03 квэ</t>
  </si>
  <si>
    <r>
      <t>1 нед 36 пп пм 04 квэ</t>
    </r>
    <r>
      <rPr>
        <sz val="8"/>
        <color indexed="10"/>
        <rFont val="Arial"/>
        <family val="2"/>
      </rPr>
      <t xml:space="preserve"> </t>
    </r>
  </si>
  <si>
    <t>4ПДП 22.04-19.05</t>
  </si>
  <si>
    <t xml:space="preserve">1нед 36 уп пм 03 </t>
  </si>
  <si>
    <t xml:space="preserve">1 нед 36 пп пм 03 квэ </t>
  </si>
  <si>
    <t xml:space="preserve">1 нед 36 уп пм 04 квэ </t>
  </si>
  <si>
    <t>4ПДП  22.04-19.05</t>
  </si>
  <si>
    <t xml:space="preserve">2 нед72 уп пм 5 </t>
  </si>
  <si>
    <t xml:space="preserve">1 нед36 пп кв </t>
  </si>
  <si>
    <t xml:space="preserve">2 нед 72 уп пм 6 </t>
  </si>
  <si>
    <t>1  нед 36 пп кв</t>
  </si>
  <si>
    <t xml:space="preserve">4ПДП  22.04-19.05 </t>
  </si>
  <si>
    <t>2 нед 72 уп пм 01</t>
  </si>
  <si>
    <t xml:space="preserve">4 нед 144 уп  пм 01 </t>
  </si>
  <si>
    <t xml:space="preserve">3 нед 108 пп пм 01 квэ </t>
  </si>
  <si>
    <t>2 нед 72 уп пм 03</t>
  </si>
  <si>
    <t xml:space="preserve">4 нед 144 пп пм 03 квэ </t>
  </si>
  <si>
    <t xml:space="preserve">3 нед 108 уп пм 05 </t>
  </si>
  <si>
    <t xml:space="preserve">4 нед 144 пп пм 05  квэ </t>
  </si>
  <si>
    <t xml:space="preserve">3 нед 108уп пм 05 </t>
  </si>
  <si>
    <t>4 нед 144 пп пм 05  квэ</t>
  </si>
  <si>
    <t xml:space="preserve">3 нед 108 пп пм 05 </t>
  </si>
  <si>
    <t>2 нед 72 пп пм 01 квэ</t>
  </si>
  <si>
    <t xml:space="preserve">2 нед72 пп пм 01 квэ </t>
  </si>
  <si>
    <t xml:space="preserve">2 нед 72 уп пм 02  </t>
  </si>
  <si>
    <t xml:space="preserve">5 нед 180 пп </t>
  </si>
  <si>
    <t>2 нед 72 уп пм 02</t>
  </si>
  <si>
    <t xml:space="preserve">3 нед 108 пп пм 02 квэ </t>
  </si>
  <si>
    <t xml:space="preserve">3нед 108 уп пм 03 </t>
  </si>
  <si>
    <t>4 нед 144 пп пм 03 квэ</t>
  </si>
  <si>
    <t>4 нед 144 пп пм 02</t>
  </si>
  <si>
    <t xml:space="preserve">12 нед 72 уп пм 02 </t>
  </si>
  <si>
    <t xml:space="preserve">4 нед144 пп пм 02 </t>
  </si>
  <si>
    <t xml:space="preserve">1 нед 36уп пм 01 </t>
  </si>
  <si>
    <t xml:space="preserve">1пп 36 ПМ 01 </t>
  </si>
  <si>
    <r>
      <rPr>
        <sz val="10"/>
        <rFont val="Arial"/>
        <family val="2"/>
      </rPr>
      <t xml:space="preserve">2  нед 72 уп пм 01 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Экв</t>
    </r>
  </si>
  <si>
    <t xml:space="preserve">1нед 36уп </t>
  </si>
  <si>
    <r>
      <t>1нед 36уп</t>
    </r>
    <r>
      <rPr>
        <sz val="8"/>
        <color indexed="10"/>
        <rFont val="Arial"/>
        <family val="2"/>
      </rPr>
      <t xml:space="preserve"> </t>
    </r>
  </si>
  <si>
    <t xml:space="preserve">1пп </t>
  </si>
  <si>
    <t>31_" августа_2015_г</t>
  </si>
  <si>
    <r>
      <t xml:space="preserve">ПМ03уп 7.03-21.03                ПМ03пп 01.06-29.06                  </t>
    </r>
    <r>
      <rPr>
        <sz val="12"/>
        <color indexed="10"/>
        <rFont val="Arial"/>
        <family val="2"/>
      </rPr>
      <t>Экв30.06</t>
    </r>
  </si>
  <si>
    <r>
      <t xml:space="preserve">ПМ03уп 01.09-28.09  ПМ03пп13.10-24.11         </t>
    </r>
    <r>
      <rPr>
        <sz val="12"/>
        <color indexed="10"/>
        <rFont val="Arial"/>
        <family val="2"/>
      </rPr>
      <t>Экв 25.11</t>
    </r>
    <r>
      <rPr>
        <sz val="12"/>
        <rFont val="Arial"/>
        <family val="2"/>
      </rPr>
      <t xml:space="preserve">   </t>
    </r>
    <r>
      <rPr>
        <sz val="12"/>
        <color indexed="40"/>
        <rFont val="Arial"/>
        <family val="2"/>
      </rPr>
      <t xml:space="preserve">               </t>
    </r>
    <r>
      <rPr>
        <sz val="12"/>
        <rFont val="Arial"/>
        <family val="2"/>
      </rPr>
      <t xml:space="preserve">ПМ04уп 7.12-11.12 </t>
    </r>
    <r>
      <rPr>
        <sz val="12"/>
        <color indexed="40"/>
        <rFont val="Arial"/>
        <family val="2"/>
      </rPr>
      <t xml:space="preserve">          </t>
    </r>
    <r>
      <rPr>
        <sz val="12"/>
        <rFont val="Arial"/>
        <family val="2"/>
      </rPr>
      <t xml:space="preserve">  ПМ04пп 14.12-25.12      </t>
    </r>
    <r>
      <rPr>
        <sz val="12"/>
        <color indexed="10"/>
        <rFont val="Arial"/>
        <family val="2"/>
      </rPr>
      <t>Экв 28.12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</si>
</sst>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-FC19]d\ mmmm\ yyyy\ &quot;г.&quot;"/>
  </numFmts>
  <fonts count="8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22"/>
      <name val="Arial Cyr"/>
      <family val="0"/>
    </font>
    <font>
      <b/>
      <sz val="16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sz val="16"/>
      <name val="Arial Cyr"/>
      <family val="0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2"/>
      <name val="Book Antiqua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Arial Cyr"/>
      <family val="0"/>
    </font>
    <font>
      <sz val="14"/>
      <color indexed="10"/>
      <name val="Arial Cyr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12"/>
      <color indexed="40"/>
      <name val="Arial"/>
      <family val="2"/>
    </font>
    <font>
      <b/>
      <i/>
      <sz val="11"/>
      <name val="Book Antiqua"/>
      <family val="1"/>
    </font>
    <font>
      <b/>
      <i/>
      <sz val="10"/>
      <name val="Book Antiqua"/>
      <family val="1"/>
    </font>
    <font>
      <sz val="10"/>
      <color indexed="8"/>
      <name val="Arial"/>
      <family val="2"/>
    </font>
    <font>
      <b/>
      <sz val="8"/>
      <name val="Arial Cyr"/>
      <family val="0"/>
    </font>
    <font>
      <b/>
      <i/>
      <sz val="8"/>
      <name val="Book Antiqua"/>
      <family val="1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37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3" fillId="37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2" fillId="37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38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38" borderId="10" xfId="0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0" fontId="34" fillId="38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vertical="center" wrapText="1"/>
    </xf>
    <xf numFmtId="16" fontId="9" fillId="36" borderId="10" xfId="0" applyNumberFormat="1" applyFont="1" applyFill="1" applyBorder="1" applyAlignment="1">
      <alignment vertical="center"/>
    </xf>
    <xf numFmtId="0" fontId="14" fillId="36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6" fontId="34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16" fillId="39" borderId="10" xfId="0" applyFont="1" applyFill="1" applyBorder="1" applyAlignment="1">
      <alignment horizontal="center" vertical="center" textRotation="90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vertical="center" wrapText="1"/>
    </xf>
    <xf numFmtId="0" fontId="22" fillId="7" borderId="1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/>
    </xf>
    <xf numFmtId="49" fontId="37" fillId="0" borderId="1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49" fontId="38" fillId="0" borderId="10" xfId="0" applyNumberFormat="1" applyFont="1" applyFill="1" applyBorder="1" applyAlignment="1">
      <alignment vertical="center" textRotation="90"/>
    </xf>
    <xf numFmtId="49" fontId="38" fillId="0" borderId="10" xfId="0" applyNumberFormat="1" applyFont="1" applyFill="1" applyBorder="1" applyAlignment="1">
      <alignment horizontal="center" vertical="center" textRotation="90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/>
    </xf>
    <xf numFmtId="16" fontId="5" fillId="35" borderId="10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" fontId="5" fillId="36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35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3" fillId="0" borderId="10" xfId="0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vertical="center" textRotation="90"/>
    </xf>
    <xf numFmtId="0" fontId="22" fillId="36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36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" fontId="23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23" fillId="36" borderId="10" xfId="0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37" fillId="0" borderId="10" xfId="0" applyNumberFormat="1" applyFont="1" applyFill="1" applyBorder="1" applyAlignment="1">
      <alignment textRotation="90"/>
    </xf>
    <xf numFmtId="0" fontId="9" fillId="7" borderId="12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1" fillId="41" borderId="12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vertical="center"/>
    </xf>
    <xf numFmtId="0" fontId="23" fillId="36" borderId="11" xfId="0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23" fillId="37" borderId="16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vertical="center"/>
    </xf>
    <xf numFmtId="0" fontId="9" fillId="36" borderId="18" xfId="0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0" fontId="16" fillId="39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textRotation="90"/>
    </xf>
    <xf numFmtId="0" fontId="17" fillId="0" borderId="19" xfId="0" applyFont="1" applyFill="1" applyBorder="1" applyAlignment="1">
      <alignment horizontal="center" vertical="center" textRotation="90"/>
    </xf>
    <xf numFmtId="0" fontId="17" fillId="0" borderId="16" xfId="0" applyFont="1" applyFill="1" applyBorder="1" applyAlignment="1">
      <alignment horizontal="center" vertical="center" textRotation="90"/>
    </xf>
    <xf numFmtId="0" fontId="3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88"/>
    </xf>
    <xf numFmtId="0" fontId="35" fillId="0" borderId="11" xfId="0" applyFont="1" applyFill="1" applyBorder="1" applyAlignment="1">
      <alignment horizontal="center" vertical="center" textRotation="90"/>
    </xf>
    <xf numFmtId="0" fontId="35" fillId="0" borderId="16" xfId="0" applyFont="1" applyFill="1" applyBorder="1" applyAlignment="1">
      <alignment horizontal="center" vertical="center" textRotation="90"/>
    </xf>
    <xf numFmtId="0" fontId="35" fillId="38" borderId="11" xfId="0" applyFont="1" applyFill="1" applyBorder="1" applyAlignment="1">
      <alignment horizontal="center" vertical="center" textRotation="90"/>
    </xf>
    <xf numFmtId="0" fontId="35" fillId="38" borderId="16" xfId="0" applyFont="1" applyFill="1" applyBorder="1" applyAlignment="1">
      <alignment horizontal="center" vertical="center" textRotation="90"/>
    </xf>
    <xf numFmtId="0" fontId="33" fillId="0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34" fillId="36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7" fillId="7" borderId="20" xfId="0" applyFont="1" applyFill="1" applyBorder="1" applyAlignment="1">
      <alignment horizontal="center" vertical="center" wrapText="1"/>
    </xf>
    <xf numFmtId="0" fontId="27" fillId="7" borderId="21" xfId="0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41" borderId="10" xfId="0" applyFont="1" applyFill="1" applyBorder="1" applyAlignment="1">
      <alignment horizontal="center" vertical="center"/>
    </xf>
    <xf numFmtId="16" fontId="5" fillId="37" borderId="10" xfId="0" applyNumberFormat="1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43" borderId="12" xfId="0" applyFont="1" applyFill="1" applyBorder="1" applyAlignment="1">
      <alignment horizontal="center" vertical="center"/>
    </xf>
    <xf numFmtId="0" fontId="9" fillId="43" borderId="14" xfId="0" applyFont="1" applyFill="1" applyBorder="1" applyAlignment="1">
      <alignment horizontal="center" vertical="center"/>
    </xf>
    <xf numFmtId="0" fontId="9" fillId="43" borderId="15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42" borderId="12" xfId="0" applyFont="1" applyFill="1" applyBorder="1" applyAlignment="1">
      <alignment horizontal="center" vertical="center"/>
    </xf>
    <xf numFmtId="0" fontId="10" fillId="42" borderId="14" xfId="0" applyFont="1" applyFill="1" applyBorder="1" applyAlignment="1">
      <alignment horizontal="center" vertical="center"/>
    </xf>
    <xf numFmtId="0" fontId="10" fillId="42" borderId="15" xfId="0" applyFont="1" applyFill="1" applyBorder="1" applyAlignment="1">
      <alignment horizontal="center" vertical="center"/>
    </xf>
    <xf numFmtId="0" fontId="10" fillId="41" borderId="12" xfId="0" applyFont="1" applyFill="1" applyBorder="1" applyAlignment="1">
      <alignment horizontal="center" vertical="center"/>
    </xf>
    <xf numFmtId="0" fontId="10" fillId="41" borderId="14" xfId="0" applyFont="1" applyFill="1" applyBorder="1" applyAlignment="1">
      <alignment horizontal="center" vertical="center"/>
    </xf>
    <xf numFmtId="0" fontId="10" fillId="41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right" vertical="center"/>
    </xf>
    <xf numFmtId="0" fontId="34" fillId="36" borderId="10" xfId="0" applyFont="1" applyFill="1" applyBorder="1" applyAlignment="1">
      <alignment horizontal="right" vertical="center"/>
    </xf>
    <xf numFmtId="0" fontId="10" fillId="44" borderId="12" xfId="0" applyFont="1" applyFill="1" applyBorder="1" applyAlignment="1">
      <alignment horizontal="center" vertical="center"/>
    </xf>
    <xf numFmtId="0" fontId="10" fillId="44" borderId="14" xfId="0" applyFont="1" applyFill="1" applyBorder="1" applyAlignment="1">
      <alignment horizontal="center" vertical="center"/>
    </xf>
    <xf numFmtId="0" fontId="10" fillId="44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10" fillId="45" borderId="12" xfId="0" applyFont="1" applyFill="1" applyBorder="1" applyAlignment="1">
      <alignment horizontal="center" vertical="center"/>
    </xf>
    <xf numFmtId="0" fontId="10" fillId="45" borderId="14" xfId="0" applyFont="1" applyFill="1" applyBorder="1" applyAlignment="1">
      <alignment horizontal="center" vertical="center"/>
    </xf>
    <xf numFmtId="0" fontId="10" fillId="45" borderId="15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horizontal="center" vertical="center"/>
    </xf>
    <xf numFmtId="0" fontId="21" fillId="41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6" fontId="5" fillId="37" borderId="12" xfId="0" applyNumberFormat="1" applyFont="1" applyFill="1" applyBorder="1" applyAlignment="1">
      <alignment horizontal="center" vertical="center" wrapText="1"/>
    </xf>
    <xf numFmtId="16" fontId="5" fillId="37" borderId="14" xfId="0" applyNumberFormat="1" applyFont="1" applyFill="1" applyBorder="1" applyAlignment="1">
      <alignment horizontal="center" vertical="center" wrapText="1"/>
    </xf>
    <xf numFmtId="16" fontId="5" fillId="37" borderId="1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vertical="center" textRotation="90"/>
    </xf>
    <xf numFmtId="0" fontId="34" fillId="0" borderId="10" xfId="0" applyFont="1" applyBorder="1" applyAlignment="1">
      <alignment horizontal="center" vertical="center"/>
    </xf>
    <xf numFmtId="0" fontId="0" fillId="7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Y4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9"/>
  <sheetViews>
    <sheetView tabSelected="1" zoomScale="77" zoomScaleNormal="77" workbookViewId="0" topLeftCell="A1">
      <selection activeCell="V49" sqref="V49"/>
    </sheetView>
  </sheetViews>
  <sheetFormatPr defaultColWidth="9.00390625" defaultRowHeight="12.75"/>
  <cols>
    <col min="1" max="1" width="6.125" style="0" customWidth="1"/>
    <col min="2" max="2" width="15.625" style="0" customWidth="1"/>
    <col min="3" max="9" width="4.875" style="6" customWidth="1"/>
    <col min="10" max="10" width="5.625" style="6" customWidth="1"/>
    <col min="11" max="15" width="4.875" style="6" customWidth="1"/>
    <col min="16" max="16" width="6.625" style="6" customWidth="1"/>
    <col min="17" max="18" width="4.875" style="6" customWidth="1"/>
    <col min="19" max="19" width="6.125" style="6" customWidth="1"/>
    <col min="20" max="20" width="4.875" style="6" customWidth="1"/>
    <col min="21" max="21" width="5.375" style="51" customWidth="1"/>
    <col min="22" max="22" width="24.125" style="99" customWidth="1"/>
    <col min="23" max="23" width="3.625" style="82" customWidth="1"/>
    <col min="24" max="24" width="2.75390625" style="113" customWidth="1"/>
    <col min="25" max="25" width="3.75390625" style="165" customWidth="1"/>
    <col min="26" max="26" width="4.875" style="165" customWidth="1"/>
    <col min="27" max="27" width="5.875" style="165" customWidth="1"/>
    <col min="28" max="39" width="4.875" style="165" customWidth="1"/>
    <col min="40" max="40" width="5.25390625" style="4" customWidth="1"/>
    <col min="41" max="42" width="4.875" style="4" customWidth="1"/>
    <col min="43" max="43" width="3.875" style="4" customWidth="1"/>
    <col min="44" max="44" width="4.875" style="4" customWidth="1"/>
    <col min="45" max="45" width="4.375" style="4" customWidth="1"/>
    <col min="46" max="46" width="4.875" style="4" customWidth="1"/>
    <col min="47" max="47" width="5.125" style="4" customWidth="1"/>
    <col min="48" max="48" width="5.25390625" style="4" customWidth="1"/>
    <col min="49" max="49" width="4.75390625" style="4" customWidth="1"/>
    <col min="50" max="50" width="4.375" style="4" customWidth="1"/>
    <col min="51" max="51" width="22.875" style="171" customWidth="1"/>
    <col min="52" max="52" width="10.00390625" style="1" customWidth="1"/>
    <col min="53" max="56" width="15.75390625" style="1" customWidth="1"/>
  </cols>
  <sheetData>
    <row r="1" spans="3:51" s="48" customFormat="1" ht="18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95"/>
      <c r="W1" s="81"/>
      <c r="X1" s="96"/>
      <c r="Y1" s="144"/>
      <c r="Z1" s="144"/>
      <c r="AA1" s="144"/>
      <c r="AB1" s="144"/>
      <c r="AC1" s="144"/>
      <c r="AD1" s="144"/>
      <c r="AE1" s="144" t="s">
        <v>0</v>
      </c>
      <c r="AF1" s="144"/>
      <c r="AG1" s="144"/>
      <c r="AH1" s="144"/>
      <c r="AI1" s="144"/>
      <c r="AJ1" s="144"/>
      <c r="AK1" s="144"/>
      <c r="AL1" s="144"/>
      <c r="AM1" s="144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83"/>
    </row>
    <row r="2" spans="3:51" s="48" customFormat="1" ht="18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95"/>
      <c r="W2" s="81"/>
      <c r="X2" s="96"/>
      <c r="Y2" s="144"/>
      <c r="Z2" s="144"/>
      <c r="AA2" s="144"/>
      <c r="AB2" s="144"/>
      <c r="AC2" s="144"/>
      <c r="AD2" s="144"/>
      <c r="AE2" s="144" t="s">
        <v>52</v>
      </c>
      <c r="AF2" s="144"/>
      <c r="AG2" s="144"/>
      <c r="AH2" s="144"/>
      <c r="AI2" s="144"/>
      <c r="AJ2" s="144"/>
      <c r="AK2" s="144"/>
      <c r="AL2" s="144"/>
      <c r="AM2" s="144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83"/>
    </row>
    <row r="3" spans="2:51" s="48" customFormat="1" ht="18">
      <c r="B3" s="53"/>
      <c r="C3" s="3"/>
      <c r="D3" s="3"/>
      <c r="E3" s="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95"/>
      <c r="W3" s="81"/>
      <c r="X3" s="96"/>
      <c r="Y3" s="144"/>
      <c r="Z3" s="144"/>
      <c r="AA3" s="144"/>
      <c r="AB3" s="144"/>
      <c r="AC3" s="144"/>
      <c r="AD3" s="144"/>
      <c r="AE3" s="145" t="s">
        <v>1</v>
      </c>
      <c r="AF3" s="144"/>
      <c r="AG3" s="144"/>
      <c r="AH3" s="144"/>
      <c r="AI3" s="144"/>
      <c r="AJ3" s="144"/>
      <c r="AK3" s="144"/>
      <c r="AL3" s="144"/>
      <c r="AM3" s="144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83"/>
    </row>
    <row r="4" spans="3:51" s="48" customFormat="1" ht="23.25" customHeight="1"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95"/>
      <c r="W4" s="81"/>
      <c r="X4" s="96"/>
      <c r="Y4" s="144"/>
      <c r="Z4" s="144"/>
      <c r="AA4" s="144"/>
      <c r="AB4" s="144"/>
      <c r="AC4" s="144"/>
      <c r="AD4" s="144"/>
      <c r="AE4" s="184" t="s">
        <v>263</v>
      </c>
      <c r="AF4" s="144"/>
      <c r="AG4" s="144"/>
      <c r="AH4" s="144"/>
      <c r="AI4" s="144"/>
      <c r="AJ4" s="144"/>
      <c r="AK4" s="144"/>
      <c r="AL4" s="144"/>
      <c r="AM4" s="144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83"/>
    </row>
    <row r="5" spans="1:51" s="2" customFormat="1" ht="22.5" customHeight="1">
      <c r="A5" s="48"/>
      <c r="B5" s="48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95"/>
      <c r="W5" s="81"/>
      <c r="X5" s="96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83"/>
    </row>
    <row r="6" spans="1:51" s="2" customFormat="1" ht="29.25" customHeight="1">
      <c r="A6" s="48"/>
      <c r="B6" s="48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260" t="s">
        <v>2</v>
      </c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83"/>
    </row>
    <row r="7" spans="1:51" s="2" customFormat="1" ht="20.25">
      <c r="A7" s="48"/>
      <c r="B7" s="90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P7" s="89" t="s">
        <v>61</v>
      </c>
      <c r="Q7" s="119"/>
      <c r="R7" s="119"/>
      <c r="S7" s="119"/>
      <c r="T7" s="120"/>
      <c r="U7" s="120"/>
      <c r="V7" s="98"/>
      <c r="W7" s="97"/>
      <c r="X7" s="97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70"/>
    </row>
    <row r="8" spans="1:51" s="1" customFormat="1" ht="18">
      <c r="A8" s="30"/>
      <c r="B8" s="3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99"/>
      <c r="W8" s="82"/>
      <c r="X8" s="96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71"/>
    </row>
    <row r="9" spans="1:56" s="17" customFormat="1" ht="46.5" customHeight="1">
      <c r="A9" s="258" t="s">
        <v>29</v>
      </c>
      <c r="B9" s="259" t="s">
        <v>3</v>
      </c>
      <c r="C9" s="267" t="s">
        <v>4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194" t="s">
        <v>33</v>
      </c>
      <c r="V9" s="191" t="s">
        <v>154</v>
      </c>
      <c r="W9" s="269" t="s">
        <v>6</v>
      </c>
      <c r="X9" s="269"/>
      <c r="Y9" s="220" t="s">
        <v>7</v>
      </c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15"/>
      <c r="AY9" s="186" t="s">
        <v>153</v>
      </c>
      <c r="AZ9" s="187" t="s">
        <v>33</v>
      </c>
      <c r="BA9" s="261" t="s">
        <v>54</v>
      </c>
      <c r="BB9" s="262"/>
      <c r="BC9" s="262"/>
      <c r="BD9" s="263"/>
    </row>
    <row r="10" spans="1:56" s="17" customFormat="1" ht="60.75" customHeight="1">
      <c r="A10" s="258"/>
      <c r="B10" s="259"/>
      <c r="C10" s="121">
        <v>1</v>
      </c>
      <c r="D10" s="121">
        <v>2</v>
      </c>
      <c r="E10" s="121">
        <v>3</v>
      </c>
      <c r="F10" s="121">
        <v>4</v>
      </c>
      <c r="G10" s="121">
        <v>5</v>
      </c>
      <c r="H10" s="121">
        <v>6</v>
      </c>
      <c r="I10" s="121">
        <v>7</v>
      </c>
      <c r="J10" s="121">
        <v>8</v>
      </c>
      <c r="K10" s="121">
        <v>9</v>
      </c>
      <c r="L10" s="121">
        <v>10</v>
      </c>
      <c r="M10" s="121">
        <v>11</v>
      </c>
      <c r="N10" s="121">
        <v>12</v>
      </c>
      <c r="O10" s="121">
        <v>13</v>
      </c>
      <c r="P10" s="121">
        <v>14</v>
      </c>
      <c r="Q10" s="121">
        <v>15</v>
      </c>
      <c r="R10" s="121">
        <v>16</v>
      </c>
      <c r="S10" s="121">
        <v>17</v>
      </c>
      <c r="T10" s="9"/>
      <c r="U10" s="194"/>
      <c r="V10" s="192"/>
      <c r="W10" s="269"/>
      <c r="X10" s="269"/>
      <c r="Y10" s="148">
        <v>1</v>
      </c>
      <c r="Z10" s="148">
        <v>2</v>
      </c>
      <c r="AA10" s="148">
        <v>3</v>
      </c>
      <c r="AB10" s="148">
        <v>4</v>
      </c>
      <c r="AC10" s="148">
        <v>5</v>
      </c>
      <c r="AD10" s="148">
        <v>6</v>
      </c>
      <c r="AE10" s="148">
        <v>7</v>
      </c>
      <c r="AF10" s="148">
        <v>8</v>
      </c>
      <c r="AG10" s="148">
        <v>9</v>
      </c>
      <c r="AH10" s="148">
        <v>10</v>
      </c>
      <c r="AI10" s="148">
        <v>11</v>
      </c>
      <c r="AJ10" s="148">
        <v>12</v>
      </c>
      <c r="AK10" s="148">
        <v>13</v>
      </c>
      <c r="AL10" s="148">
        <v>14</v>
      </c>
      <c r="AM10" s="148">
        <v>15</v>
      </c>
      <c r="AN10" s="19">
        <v>16</v>
      </c>
      <c r="AO10" s="19">
        <v>17</v>
      </c>
      <c r="AP10" s="19">
        <v>18</v>
      </c>
      <c r="AQ10" s="19">
        <v>19</v>
      </c>
      <c r="AR10" s="19">
        <v>20</v>
      </c>
      <c r="AS10" s="19">
        <v>21</v>
      </c>
      <c r="AT10" s="19">
        <v>22</v>
      </c>
      <c r="AU10" s="19">
        <v>23</v>
      </c>
      <c r="AV10" s="19">
        <v>24</v>
      </c>
      <c r="AW10" s="19">
        <v>25</v>
      </c>
      <c r="AX10" s="7"/>
      <c r="AY10" s="186"/>
      <c r="AZ10" s="188"/>
      <c r="BA10" s="195" t="s">
        <v>53</v>
      </c>
      <c r="BB10" s="195" t="s">
        <v>34</v>
      </c>
      <c r="BC10" s="195" t="s">
        <v>36</v>
      </c>
      <c r="BD10" s="197" t="s">
        <v>110</v>
      </c>
    </row>
    <row r="11" spans="1:56" s="49" customFormat="1" ht="54" customHeight="1">
      <c r="A11" s="199" t="s">
        <v>13</v>
      </c>
      <c r="B11" s="199"/>
      <c r="C11" s="122" t="s">
        <v>14</v>
      </c>
      <c r="D11" s="122" t="s">
        <v>68</v>
      </c>
      <c r="E11" s="122" t="s">
        <v>69</v>
      </c>
      <c r="F11" s="122" t="s">
        <v>70</v>
      </c>
      <c r="G11" s="122" t="s">
        <v>71</v>
      </c>
      <c r="H11" s="122" t="s">
        <v>72</v>
      </c>
      <c r="I11" s="122" t="s">
        <v>73</v>
      </c>
      <c r="J11" s="122" t="s">
        <v>74</v>
      </c>
      <c r="K11" s="122" t="s">
        <v>17</v>
      </c>
      <c r="L11" s="122" t="s">
        <v>75</v>
      </c>
      <c r="M11" s="122" t="s">
        <v>76</v>
      </c>
      <c r="N11" s="122" t="s">
        <v>77</v>
      </c>
      <c r="O11" s="122" t="s">
        <v>78</v>
      </c>
      <c r="P11" s="122" t="s">
        <v>79</v>
      </c>
      <c r="Q11" s="122" t="s">
        <v>68</v>
      </c>
      <c r="R11" s="122" t="s">
        <v>69</v>
      </c>
      <c r="S11" s="122" t="s">
        <v>70</v>
      </c>
      <c r="T11" s="123" t="s">
        <v>80</v>
      </c>
      <c r="U11" s="194"/>
      <c r="V11" s="193"/>
      <c r="W11" s="268" t="s">
        <v>81</v>
      </c>
      <c r="X11" s="268"/>
      <c r="Y11" s="149" t="s">
        <v>16</v>
      </c>
      <c r="Z11" s="149" t="s">
        <v>82</v>
      </c>
      <c r="AA11" s="149" t="s">
        <v>83</v>
      </c>
      <c r="AB11" s="149" t="s">
        <v>21</v>
      </c>
      <c r="AC11" s="149" t="s">
        <v>84</v>
      </c>
      <c r="AD11" s="149" t="s">
        <v>85</v>
      </c>
      <c r="AE11" s="149" t="s">
        <v>86</v>
      </c>
      <c r="AF11" s="149" t="s">
        <v>87</v>
      </c>
      <c r="AG11" s="149" t="s">
        <v>68</v>
      </c>
      <c r="AH11" s="149" t="s">
        <v>69</v>
      </c>
      <c r="AI11" s="149" t="s">
        <v>70</v>
      </c>
      <c r="AJ11" s="149" t="s">
        <v>18</v>
      </c>
      <c r="AK11" s="149" t="s">
        <v>88</v>
      </c>
      <c r="AL11" s="149" t="s">
        <v>89</v>
      </c>
      <c r="AM11" s="149" t="s">
        <v>82</v>
      </c>
      <c r="AN11" s="118" t="s">
        <v>90</v>
      </c>
      <c r="AO11" s="118" t="s">
        <v>75</v>
      </c>
      <c r="AP11" s="118" t="s">
        <v>76</v>
      </c>
      <c r="AQ11" s="118" t="s">
        <v>77</v>
      </c>
      <c r="AR11" s="118" t="s">
        <v>78</v>
      </c>
      <c r="AS11" s="118" t="s">
        <v>20</v>
      </c>
      <c r="AT11" s="118" t="s">
        <v>91</v>
      </c>
      <c r="AU11" s="118" t="s">
        <v>92</v>
      </c>
      <c r="AV11" s="118" t="s">
        <v>93</v>
      </c>
      <c r="AW11" s="118" t="s">
        <v>19</v>
      </c>
      <c r="AX11" s="166"/>
      <c r="AY11" s="186"/>
      <c r="AZ11" s="189"/>
      <c r="BA11" s="196"/>
      <c r="BB11" s="196"/>
      <c r="BC11" s="196"/>
      <c r="BD11" s="198"/>
    </row>
    <row r="12" spans="1:56" s="18" customFormat="1" ht="137.25" customHeight="1">
      <c r="A12" s="61">
        <v>1</v>
      </c>
      <c r="B12" s="92" t="s">
        <v>22</v>
      </c>
      <c r="C12" s="124" t="s">
        <v>115</v>
      </c>
      <c r="D12" s="124" t="s">
        <v>113</v>
      </c>
      <c r="E12" s="124" t="s">
        <v>117</v>
      </c>
      <c r="F12" s="115" t="s">
        <v>180</v>
      </c>
      <c r="G12" s="125" t="s">
        <v>118</v>
      </c>
      <c r="H12" s="125" t="s">
        <v>114</v>
      </c>
      <c r="I12" s="125" t="s">
        <v>119</v>
      </c>
      <c r="J12" s="50" t="s">
        <v>103</v>
      </c>
      <c r="K12" s="264" t="s">
        <v>181</v>
      </c>
      <c r="L12" s="265"/>
      <c r="M12" s="265"/>
      <c r="N12" s="265"/>
      <c r="O12" s="265"/>
      <c r="P12" s="265"/>
      <c r="Q12" s="265"/>
      <c r="R12" s="265"/>
      <c r="S12" s="266"/>
      <c r="T12" s="126"/>
      <c r="U12" s="127">
        <v>16</v>
      </c>
      <c r="V12" s="42" t="s">
        <v>156</v>
      </c>
      <c r="W12" s="185" t="s">
        <v>50</v>
      </c>
      <c r="X12" s="185"/>
      <c r="Y12" s="150" t="s">
        <v>115</v>
      </c>
      <c r="Z12" s="150" t="s">
        <v>113</v>
      </c>
      <c r="AA12" s="150" t="s">
        <v>117</v>
      </c>
      <c r="AB12" s="150" t="s">
        <v>118</v>
      </c>
      <c r="AC12" s="150" t="s">
        <v>114</v>
      </c>
      <c r="AD12" s="150" t="s">
        <v>119</v>
      </c>
      <c r="AE12" s="150" t="s">
        <v>116</v>
      </c>
      <c r="AF12" s="150" t="s">
        <v>124</v>
      </c>
      <c r="AG12" s="116" t="s">
        <v>224</v>
      </c>
      <c r="AH12" s="150" t="s">
        <v>120</v>
      </c>
      <c r="AI12" s="150" t="s">
        <v>122</v>
      </c>
      <c r="AJ12" s="150" t="s">
        <v>121</v>
      </c>
      <c r="AK12" s="150" t="s">
        <v>125</v>
      </c>
      <c r="AL12" s="66" t="s">
        <v>225</v>
      </c>
      <c r="AM12" s="151" t="s">
        <v>104</v>
      </c>
      <c r="AN12" s="219" t="s">
        <v>226</v>
      </c>
      <c r="AO12" s="219"/>
      <c r="AP12" s="219"/>
      <c r="AQ12" s="219"/>
      <c r="AR12" s="217" t="s">
        <v>142</v>
      </c>
      <c r="AS12" s="217"/>
      <c r="AT12" s="217"/>
      <c r="AU12" s="217"/>
      <c r="AV12" s="217"/>
      <c r="AW12" s="217"/>
      <c r="AX12" s="22">
        <f>504/36</f>
        <v>14</v>
      </c>
      <c r="AY12" s="41" t="s">
        <v>169</v>
      </c>
      <c r="AZ12" s="69">
        <f>AX12+U12</f>
        <v>30</v>
      </c>
      <c r="BA12" s="67">
        <f>216+432</f>
        <v>648</v>
      </c>
      <c r="BB12" s="67">
        <f>36+36</f>
        <v>72</v>
      </c>
      <c r="BC12" s="67">
        <f>324+36</f>
        <v>360</v>
      </c>
      <c r="BD12" s="70">
        <f>BC12+BB12+BA12</f>
        <v>1080</v>
      </c>
    </row>
    <row r="13" spans="1:56" s="18" customFormat="1" ht="117.75" customHeight="1">
      <c r="A13" s="61">
        <v>2</v>
      </c>
      <c r="B13" s="93" t="s">
        <v>94</v>
      </c>
      <c r="C13" s="125" t="s">
        <v>115</v>
      </c>
      <c r="D13" s="125" t="s">
        <v>113</v>
      </c>
      <c r="E13" s="200" t="s">
        <v>182</v>
      </c>
      <c r="F13" s="200"/>
      <c r="G13" s="200"/>
      <c r="H13" s="125" t="s">
        <v>117</v>
      </c>
      <c r="I13" s="125" t="s">
        <v>118</v>
      </c>
      <c r="J13" s="125" t="s">
        <v>114</v>
      </c>
      <c r="K13" s="125" t="s">
        <v>119</v>
      </c>
      <c r="L13" s="125" t="s">
        <v>116</v>
      </c>
      <c r="M13" s="125" t="s">
        <v>124</v>
      </c>
      <c r="N13" s="125" t="s">
        <v>120</v>
      </c>
      <c r="O13" s="125" t="s">
        <v>122</v>
      </c>
      <c r="P13" s="115" t="s">
        <v>183</v>
      </c>
      <c r="Q13" s="125" t="s">
        <v>121</v>
      </c>
      <c r="R13" s="125" t="s">
        <v>125</v>
      </c>
      <c r="S13" s="50" t="s">
        <v>100</v>
      </c>
      <c r="T13" s="128"/>
      <c r="U13" s="127">
        <f>576/36</f>
        <v>16</v>
      </c>
      <c r="V13" s="42" t="s">
        <v>157</v>
      </c>
      <c r="W13" s="185"/>
      <c r="X13" s="185"/>
      <c r="Y13" s="152" t="s">
        <v>115</v>
      </c>
      <c r="Z13" s="152" t="s">
        <v>113</v>
      </c>
      <c r="AA13" s="152" t="s">
        <v>117</v>
      </c>
      <c r="AB13" s="116" t="s">
        <v>227</v>
      </c>
      <c r="AC13" s="152" t="s">
        <v>118</v>
      </c>
      <c r="AD13" s="66" t="s">
        <v>228</v>
      </c>
      <c r="AE13" s="152" t="s">
        <v>114</v>
      </c>
      <c r="AF13" s="152" t="s">
        <v>119</v>
      </c>
      <c r="AG13" s="152" t="s">
        <v>116</v>
      </c>
      <c r="AH13" s="116" t="s">
        <v>229</v>
      </c>
      <c r="AI13" s="152" t="s">
        <v>124</v>
      </c>
      <c r="AJ13" s="152" t="s">
        <v>120</v>
      </c>
      <c r="AK13" s="152" t="s">
        <v>122</v>
      </c>
      <c r="AL13" s="152" t="s">
        <v>121</v>
      </c>
      <c r="AM13" s="151" t="s">
        <v>101</v>
      </c>
      <c r="AN13" s="219" t="s">
        <v>230</v>
      </c>
      <c r="AO13" s="219"/>
      <c r="AP13" s="219"/>
      <c r="AQ13" s="219"/>
      <c r="AR13" s="217" t="s">
        <v>142</v>
      </c>
      <c r="AS13" s="217"/>
      <c r="AT13" s="217"/>
      <c r="AU13" s="217"/>
      <c r="AV13" s="217"/>
      <c r="AW13" s="217"/>
      <c r="AX13" s="8">
        <f>504/36</f>
        <v>14</v>
      </c>
      <c r="AY13" s="42" t="s">
        <v>170</v>
      </c>
      <c r="AZ13" s="71">
        <f>AX13+U13</f>
        <v>30</v>
      </c>
      <c r="BA13" s="71">
        <f>432+396</f>
        <v>828</v>
      </c>
      <c r="BB13" s="71">
        <f>144+72</f>
        <v>216</v>
      </c>
      <c r="BC13" s="71">
        <v>36</v>
      </c>
      <c r="BD13" s="70">
        <f>BC13+BB13+BA13</f>
        <v>1080</v>
      </c>
    </row>
    <row r="14" spans="1:56" s="18" customFormat="1" ht="105.75" customHeight="1">
      <c r="A14" s="61">
        <v>3</v>
      </c>
      <c r="B14" s="92" t="s">
        <v>23</v>
      </c>
      <c r="C14" s="200" t="s">
        <v>184</v>
      </c>
      <c r="D14" s="200"/>
      <c r="E14" s="200"/>
      <c r="F14" s="125" t="s">
        <v>115</v>
      </c>
      <c r="G14" s="125" t="s">
        <v>113</v>
      </c>
      <c r="H14" s="125" t="s">
        <v>117</v>
      </c>
      <c r="I14" s="125" t="s">
        <v>118</v>
      </c>
      <c r="J14" s="125" t="s">
        <v>114</v>
      </c>
      <c r="K14" s="125" t="s">
        <v>119</v>
      </c>
      <c r="L14" s="207" t="s">
        <v>185</v>
      </c>
      <c r="M14" s="207"/>
      <c r="N14" s="125" t="s">
        <v>116</v>
      </c>
      <c r="O14" s="125" t="s">
        <v>124</v>
      </c>
      <c r="P14" s="115" t="s">
        <v>186</v>
      </c>
      <c r="Q14" s="125" t="s">
        <v>120</v>
      </c>
      <c r="R14" s="125" t="s">
        <v>122</v>
      </c>
      <c r="S14" s="125" t="s">
        <v>121</v>
      </c>
      <c r="T14" s="50" t="s">
        <v>100</v>
      </c>
      <c r="U14" s="129">
        <v>17</v>
      </c>
      <c r="V14" s="42" t="s">
        <v>158</v>
      </c>
      <c r="W14" s="185"/>
      <c r="X14" s="185"/>
      <c r="Y14" s="206" t="s">
        <v>231</v>
      </c>
      <c r="Z14" s="206"/>
      <c r="AA14" s="152" t="s">
        <v>115</v>
      </c>
      <c r="AB14" s="152" t="s">
        <v>113</v>
      </c>
      <c r="AC14" s="152" t="s">
        <v>117</v>
      </c>
      <c r="AD14" s="152" t="s">
        <v>118</v>
      </c>
      <c r="AE14" s="152" t="s">
        <v>114</v>
      </c>
      <c r="AF14" s="66" t="s">
        <v>232</v>
      </c>
      <c r="AG14" s="152" t="s">
        <v>119</v>
      </c>
      <c r="AH14" s="152" t="s">
        <v>116</v>
      </c>
      <c r="AI14" s="206" t="s">
        <v>233</v>
      </c>
      <c r="AJ14" s="206"/>
      <c r="AK14" s="66" t="s">
        <v>234</v>
      </c>
      <c r="AL14" s="152" t="s">
        <v>124</v>
      </c>
      <c r="AM14" s="153" t="s">
        <v>99</v>
      </c>
      <c r="AN14" s="219" t="s">
        <v>235</v>
      </c>
      <c r="AO14" s="219"/>
      <c r="AP14" s="219"/>
      <c r="AQ14" s="219"/>
      <c r="AR14" s="217" t="s">
        <v>142</v>
      </c>
      <c r="AS14" s="217"/>
      <c r="AT14" s="217"/>
      <c r="AU14" s="217"/>
      <c r="AV14" s="217"/>
      <c r="AW14" s="217"/>
      <c r="AX14" s="8">
        <f>504/36</f>
        <v>14</v>
      </c>
      <c r="AY14" s="42" t="s">
        <v>171</v>
      </c>
      <c r="AZ14" s="72">
        <f>17+504/36</f>
        <v>31</v>
      </c>
      <c r="BA14" s="72">
        <f>396+288</f>
        <v>684</v>
      </c>
      <c r="BB14" s="72">
        <f>144+144</f>
        <v>288</v>
      </c>
      <c r="BC14" s="72">
        <f>72+72</f>
        <v>144</v>
      </c>
      <c r="BD14" s="70">
        <f>BC14+BB14+BA14</f>
        <v>1116</v>
      </c>
    </row>
    <row r="15" spans="1:56" s="20" customFormat="1" ht="54" customHeight="1">
      <c r="A15" s="199" t="s">
        <v>12</v>
      </c>
      <c r="B15" s="199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42"/>
      <c r="AZ15" s="72"/>
      <c r="BA15" s="72"/>
      <c r="BB15" s="72"/>
      <c r="BC15" s="72"/>
      <c r="BD15" s="70"/>
    </row>
    <row r="16" spans="1:56" s="18" customFormat="1" ht="111.75" customHeight="1">
      <c r="A16" s="61">
        <v>4</v>
      </c>
      <c r="B16" s="92" t="s">
        <v>25</v>
      </c>
      <c r="C16" s="130" t="s">
        <v>115</v>
      </c>
      <c r="D16" s="130" t="s">
        <v>113</v>
      </c>
      <c r="E16" s="130" t="s">
        <v>117</v>
      </c>
      <c r="F16" s="130" t="s">
        <v>118</v>
      </c>
      <c r="G16" s="130" t="s">
        <v>114</v>
      </c>
      <c r="H16" s="130" t="s">
        <v>119</v>
      </c>
      <c r="I16" s="130" t="s">
        <v>116</v>
      </c>
      <c r="J16" s="115" t="s">
        <v>187</v>
      </c>
      <c r="K16" s="130" t="s">
        <v>124</v>
      </c>
      <c r="L16" s="130" t="s">
        <v>120</v>
      </c>
      <c r="M16" s="130" t="s">
        <v>122</v>
      </c>
      <c r="N16" s="130" t="s">
        <v>121</v>
      </c>
      <c r="O16" s="130" t="s">
        <v>125</v>
      </c>
      <c r="P16" s="130" t="s">
        <v>126</v>
      </c>
      <c r="Q16" s="130" t="s">
        <v>127</v>
      </c>
      <c r="R16" s="130" t="s">
        <v>128</v>
      </c>
      <c r="S16" s="129" t="s">
        <v>98</v>
      </c>
      <c r="T16" s="131"/>
      <c r="U16" s="129">
        <v>16</v>
      </c>
      <c r="V16" s="42" t="s">
        <v>137</v>
      </c>
      <c r="W16" s="185" t="s">
        <v>49</v>
      </c>
      <c r="X16" s="185"/>
      <c r="Y16" s="150" t="s">
        <v>115</v>
      </c>
      <c r="Z16" s="150" t="s">
        <v>113</v>
      </c>
      <c r="AA16" s="150" t="s">
        <v>117</v>
      </c>
      <c r="AB16" s="150" t="s">
        <v>118</v>
      </c>
      <c r="AC16" s="150" t="s">
        <v>114</v>
      </c>
      <c r="AD16" s="150" t="s">
        <v>119</v>
      </c>
      <c r="AE16" s="150" t="s">
        <v>116</v>
      </c>
      <c r="AF16" s="150" t="s">
        <v>124</v>
      </c>
      <c r="AG16" s="150" t="s">
        <v>120</v>
      </c>
      <c r="AH16" s="150" t="s">
        <v>122</v>
      </c>
      <c r="AI16" s="150" t="s">
        <v>121</v>
      </c>
      <c r="AJ16" s="206" t="s">
        <v>236</v>
      </c>
      <c r="AK16" s="206"/>
      <c r="AL16" s="152" t="s">
        <v>125</v>
      </c>
      <c r="AM16" s="152" t="s">
        <v>126</v>
      </c>
      <c r="AN16" s="36" t="s">
        <v>127</v>
      </c>
      <c r="AO16" s="36" t="s">
        <v>128</v>
      </c>
      <c r="AP16" s="36" t="s">
        <v>131</v>
      </c>
      <c r="AQ16" s="36" t="s">
        <v>132</v>
      </c>
      <c r="AR16" s="36" t="s">
        <v>133</v>
      </c>
      <c r="AS16" s="36" t="s">
        <v>134</v>
      </c>
      <c r="AT16" s="36" t="s">
        <v>135</v>
      </c>
      <c r="AU16" s="36" t="s">
        <v>136</v>
      </c>
      <c r="AV16" s="22" t="s">
        <v>97</v>
      </c>
      <c r="AW16" s="33"/>
      <c r="AX16" s="33">
        <f>828/36</f>
        <v>23</v>
      </c>
      <c r="AY16" s="42" t="s">
        <v>143</v>
      </c>
      <c r="AZ16" s="69">
        <f aca="true" t="shared" si="0" ref="AZ16:AZ26">AX16+U16</f>
        <v>39</v>
      </c>
      <c r="BA16" s="69">
        <f>540+756</f>
        <v>1296</v>
      </c>
      <c r="BB16" s="69">
        <f>36+72</f>
        <v>108</v>
      </c>
      <c r="BC16" s="69"/>
      <c r="BD16" s="70">
        <f aca="true" t="shared" si="1" ref="BD16:BD48">BC16+BB16+BA16</f>
        <v>1404</v>
      </c>
    </row>
    <row r="17" spans="1:56" s="18" customFormat="1" ht="90.75" customHeight="1">
      <c r="A17" s="61">
        <v>5</v>
      </c>
      <c r="B17" s="93" t="s">
        <v>95</v>
      </c>
      <c r="C17" s="125" t="s">
        <v>115</v>
      </c>
      <c r="D17" s="125" t="s">
        <v>113</v>
      </c>
      <c r="E17" s="125" t="s">
        <v>117</v>
      </c>
      <c r="F17" s="125" t="s">
        <v>118</v>
      </c>
      <c r="G17" s="125" t="s">
        <v>114</v>
      </c>
      <c r="H17" s="125" t="s">
        <v>119</v>
      </c>
      <c r="I17" s="200" t="s">
        <v>188</v>
      </c>
      <c r="J17" s="200"/>
      <c r="K17" s="125" t="s">
        <v>116</v>
      </c>
      <c r="L17" s="125" t="s">
        <v>124</v>
      </c>
      <c r="M17" s="125" t="s">
        <v>120</v>
      </c>
      <c r="N17" s="207" t="s">
        <v>189</v>
      </c>
      <c r="O17" s="207"/>
      <c r="P17" s="207"/>
      <c r="Q17" s="125" t="s">
        <v>122</v>
      </c>
      <c r="R17" s="125" t="s">
        <v>121</v>
      </c>
      <c r="S17" s="50" t="s">
        <v>155</v>
      </c>
      <c r="T17" s="34"/>
      <c r="U17" s="129">
        <v>16</v>
      </c>
      <c r="V17" s="42" t="s">
        <v>159</v>
      </c>
      <c r="W17" s="185"/>
      <c r="X17" s="185"/>
      <c r="Y17" s="152" t="s">
        <v>115</v>
      </c>
      <c r="Z17" s="152" t="s">
        <v>113</v>
      </c>
      <c r="AA17" s="152" t="s">
        <v>117</v>
      </c>
      <c r="AB17" s="152" t="s">
        <v>118</v>
      </c>
      <c r="AC17" s="152" t="s">
        <v>114</v>
      </c>
      <c r="AD17" s="152" t="s">
        <v>119</v>
      </c>
      <c r="AE17" s="152" t="s">
        <v>116</v>
      </c>
      <c r="AF17" s="152" t="s">
        <v>124</v>
      </c>
      <c r="AG17" s="152" t="s">
        <v>120</v>
      </c>
      <c r="AH17" s="152" t="s">
        <v>122</v>
      </c>
      <c r="AI17" s="206" t="s">
        <v>237</v>
      </c>
      <c r="AJ17" s="206"/>
      <c r="AK17" s="206"/>
      <c r="AL17" s="206"/>
      <c r="AM17" s="152" t="s">
        <v>121</v>
      </c>
      <c r="AN17" s="36" t="s">
        <v>125</v>
      </c>
      <c r="AO17" s="36" t="s">
        <v>126</v>
      </c>
      <c r="AP17" s="36" t="s">
        <v>127</v>
      </c>
      <c r="AQ17" s="36" t="s">
        <v>128</v>
      </c>
      <c r="AR17" s="36" t="s">
        <v>131</v>
      </c>
      <c r="AS17" s="36" t="s">
        <v>132</v>
      </c>
      <c r="AT17" s="16" t="s">
        <v>106</v>
      </c>
      <c r="AU17" s="203" t="s">
        <v>238</v>
      </c>
      <c r="AV17" s="203"/>
      <c r="AW17" s="203"/>
      <c r="AX17" s="33">
        <f>864/36</f>
        <v>24</v>
      </c>
      <c r="AY17" s="42" t="s">
        <v>172</v>
      </c>
      <c r="AZ17" s="69">
        <f t="shared" si="0"/>
        <v>40</v>
      </c>
      <c r="BA17" s="69">
        <f>396+612</f>
        <v>1008</v>
      </c>
      <c r="BB17" s="69">
        <f>72+144</f>
        <v>216</v>
      </c>
      <c r="BC17" s="69">
        <f>108+108</f>
        <v>216</v>
      </c>
      <c r="BD17" s="70">
        <f t="shared" si="1"/>
        <v>1440</v>
      </c>
    </row>
    <row r="18" spans="1:56" s="18" customFormat="1" ht="144" customHeight="1">
      <c r="A18" s="61">
        <v>6</v>
      </c>
      <c r="B18" s="92" t="s">
        <v>26</v>
      </c>
      <c r="C18" s="125" t="s">
        <v>115</v>
      </c>
      <c r="D18" s="125" t="s">
        <v>113</v>
      </c>
      <c r="E18" s="125" t="s">
        <v>117</v>
      </c>
      <c r="F18" s="215" t="s">
        <v>190</v>
      </c>
      <c r="G18" s="215"/>
      <c r="H18" s="215"/>
      <c r="I18" s="125" t="s">
        <v>118</v>
      </c>
      <c r="J18" s="125" t="s">
        <v>114</v>
      </c>
      <c r="K18" s="125" t="s">
        <v>119</v>
      </c>
      <c r="L18" s="125" t="s">
        <v>116</v>
      </c>
      <c r="M18" s="125" t="s">
        <v>124</v>
      </c>
      <c r="N18" s="125" t="s">
        <v>120</v>
      </c>
      <c r="O18" s="125" t="s">
        <v>122</v>
      </c>
      <c r="P18" s="125" t="s">
        <v>121</v>
      </c>
      <c r="Q18" s="50" t="s">
        <v>106</v>
      </c>
      <c r="R18" s="207" t="s">
        <v>191</v>
      </c>
      <c r="S18" s="216"/>
      <c r="T18" s="34"/>
      <c r="U18" s="129">
        <f>576/36</f>
        <v>16</v>
      </c>
      <c r="V18" s="42" t="s">
        <v>160</v>
      </c>
      <c r="W18" s="185"/>
      <c r="X18" s="185"/>
      <c r="Y18" s="154" t="s">
        <v>115</v>
      </c>
      <c r="Z18" s="154" t="s">
        <v>113</v>
      </c>
      <c r="AA18" s="154" t="s">
        <v>117</v>
      </c>
      <c r="AB18" s="154" t="s">
        <v>118</v>
      </c>
      <c r="AC18" s="154" t="s">
        <v>114</v>
      </c>
      <c r="AD18" s="154" t="s">
        <v>119</v>
      </c>
      <c r="AE18" s="154" t="s">
        <v>116</v>
      </c>
      <c r="AF18" s="154" t="s">
        <v>124</v>
      </c>
      <c r="AG18" s="206" t="s">
        <v>239</v>
      </c>
      <c r="AH18" s="206"/>
      <c r="AI18" s="154" t="s">
        <v>120</v>
      </c>
      <c r="AJ18" s="154" t="s">
        <v>122</v>
      </c>
      <c r="AK18" s="154" t="s">
        <v>121</v>
      </c>
      <c r="AL18" s="154" t="s">
        <v>125</v>
      </c>
      <c r="AM18" s="154" t="s">
        <v>126</v>
      </c>
      <c r="AN18" s="85" t="s">
        <v>127</v>
      </c>
      <c r="AO18" s="85" t="s">
        <v>128</v>
      </c>
      <c r="AP18" s="85" t="s">
        <v>131</v>
      </c>
      <c r="AQ18" s="85" t="s">
        <v>132</v>
      </c>
      <c r="AR18" s="16" t="s">
        <v>106</v>
      </c>
      <c r="AS18" s="203" t="s">
        <v>240</v>
      </c>
      <c r="AT18" s="203"/>
      <c r="AU18" s="203"/>
      <c r="AV18" s="203"/>
      <c r="AW18" s="55"/>
      <c r="AX18" s="45">
        <f>828/36</f>
        <v>23</v>
      </c>
      <c r="AY18" s="42" t="s">
        <v>264</v>
      </c>
      <c r="AZ18" s="71">
        <f t="shared" si="0"/>
        <v>39</v>
      </c>
      <c r="BA18" s="72">
        <f>432+612</f>
        <v>1044</v>
      </c>
      <c r="BB18" s="72">
        <f>72+72</f>
        <v>144</v>
      </c>
      <c r="BC18" s="72">
        <f>72+144</f>
        <v>216</v>
      </c>
      <c r="BD18" s="70">
        <f t="shared" si="1"/>
        <v>1404</v>
      </c>
    </row>
    <row r="19" spans="1:56" s="18" customFormat="1" ht="28.5" customHeight="1">
      <c r="A19" s="61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101"/>
      <c r="W19" s="185"/>
      <c r="X19" s="220"/>
      <c r="Y19" s="220"/>
      <c r="Z19" s="220"/>
      <c r="AA19" s="220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37"/>
      <c r="AY19" s="176"/>
      <c r="AZ19" s="71">
        <f t="shared" si="0"/>
        <v>0</v>
      </c>
      <c r="BA19" s="69"/>
      <c r="BB19" s="69"/>
      <c r="BC19" s="69"/>
      <c r="BD19" s="70"/>
    </row>
    <row r="20" spans="1:56" s="18" customFormat="1" ht="154.5" customHeight="1">
      <c r="A20" s="61">
        <v>7</v>
      </c>
      <c r="B20" s="92">
        <v>103</v>
      </c>
      <c r="C20" s="200" t="s">
        <v>192</v>
      </c>
      <c r="D20" s="200"/>
      <c r="E20" s="200"/>
      <c r="F20" s="200"/>
      <c r="G20" s="125" t="s">
        <v>115</v>
      </c>
      <c r="H20" s="125" t="s">
        <v>113</v>
      </c>
      <c r="I20" s="207" t="s">
        <v>193</v>
      </c>
      <c r="J20" s="207"/>
      <c r="K20" s="207"/>
      <c r="L20" s="207"/>
      <c r="M20" s="207"/>
      <c r="N20" s="207"/>
      <c r="O20" s="125" t="s">
        <v>117</v>
      </c>
      <c r="P20" s="50" t="s">
        <v>109</v>
      </c>
      <c r="Q20" s="116" t="s">
        <v>194</v>
      </c>
      <c r="R20" s="207" t="s">
        <v>195</v>
      </c>
      <c r="S20" s="207"/>
      <c r="T20" s="127"/>
      <c r="U20" s="127">
        <f>576/36</f>
        <v>16</v>
      </c>
      <c r="V20" s="42" t="s">
        <v>265</v>
      </c>
      <c r="W20" s="185"/>
      <c r="X20" s="185"/>
      <c r="Y20" s="143">
        <v>1</v>
      </c>
      <c r="Z20" s="255" t="s">
        <v>38</v>
      </c>
      <c r="AA20" s="256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3"/>
      <c r="AY20" s="114"/>
      <c r="AZ20" s="175">
        <f t="shared" si="0"/>
        <v>16</v>
      </c>
      <c r="BA20" s="69">
        <v>108</v>
      </c>
      <c r="BB20" s="69">
        <v>180</v>
      </c>
      <c r="BC20" s="69">
        <v>288</v>
      </c>
      <c r="BD20" s="70">
        <f t="shared" si="1"/>
        <v>576</v>
      </c>
    </row>
    <row r="21" spans="1:56" s="18" customFormat="1" ht="201.75" customHeight="1">
      <c r="A21" s="61">
        <v>8</v>
      </c>
      <c r="B21" s="92">
        <v>104</v>
      </c>
      <c r="C21" s="132" t="s">
        <v>129</v>
      </c>
      <c r="D21" s="132" t="s">
        <v>130</v>
      </c>
      <c r="E21" s="200" t="s">
        <v>196</v>
      </c>
      <c r="F21" s="200"/>
      <c r="G21" s="200"/>
      <c r="H21" s="200"/>
      <c r="I21" s="200"/>
      <c r="J21" s="132" t="s">
        <v>117</v>
      </c>
      <c r="K21" s="132" t="s">
        <v>118</v>
      </c>
      <c r="L21" s="132" t="s">
        <v>114</v>
      </c>
      <c r="M21" s="132" t="s">
        <v>119</v>
      </c>
      <c r="N21" s="132" t="s">
        <v>116</v>
      </c>
      <c r="O21" s="218" t="s">
        <v>197</v>
      </c>
      <c r="P21" s="218"/>
      <c r="Q21" s="218"/>
      <c r="R21" s="218"/>
      <c r="S21" s="218"/>
      <c r="T21" s="50" t="s">
        <v>107</v>
      </c>
      <c r="U21" s="127">
        <v>17</v>
      </c>
      <c r="V21" s="42" t="s">
        <v>161</v>
      </c>
      <c r="W21" s="185"/>
      <c r="X21" s="185"/>
      <c r="Y21" s="208">
        <v>2</v>
      </c>
      <c r="Z21" s="208"/>
      <c r="AA21" s="174" t="s">
        <v>39</v>
      </c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3"/>
      <c r="AY21" s="114"/>
      <c r="AZ21" s="175">
        <f t="shared" si="0"/>
        <v>17</v>
      </c>
      <c r="BA21" s="69">
        <v>252</v>
      </c>
      <c r="BB21" s="69">
        <v>180</v>
      </c>
      <c r="BC21" s="69">
        <v>180</v>
      </c>
      <c r="BD21" s="70">
        <f t="shared" si="1"/>
        <v>612</v>
      </c>
    </row>
    <row r="22" spans="1:56" s="18" customFormat="1" ht="190.5" customHeight="1">
      <c r="A22" s="61">
        <v>9</v>
      </c>
      <c r="B22" s="92">
        <v>105</v>
      </c>
      <c r="C22" s="125" t="s">
        <v>115</v>
      </c>
      <c r="D22" s="125" t="s">
        <v>113</v>
      </c>
      <c r="E22" s="125" t="s">
        <v>117</v>
      </c>
      <c r="F22" s="200" t="s">
        <v>198</v>
      </c>
      <c r="G22" s="200"/>
      <c r="H22" s="207" t="s">
        <v>199</v>
      </c>
      <c r="I22" s="207"/>
      <c r="J22" s="125" t="s">
        <v>118</v>
      </c>
      <c r="K22" s="125" t="s">
        <v>114</v>
      </c>
      <c r="L22" s="200" t="s">
        <v>200</v>
      </c>
      <c r="M22" s="200"/>
      <c r="N22" s="200"/>
      <c r="O22" s="125" t="s">
        <v>119</v>
      </c>
      <c r="P22" s="125" t="s">
        <v>116</v>
      </c>
      <c r="Q22" s="50" t="s">
        <v>101</v>
      </c>
      <c r="R22" s="207" t="s">
        <v>201</v>
      </c>
      <c r="S22" s="207"/>
      <c r="T22" s="207"/>
      <c r="U22" s="127">
        <v>17</v>
      </c>
      <c r="V22" s="42" t="s">
        <v>162</v>
      </c>
      <c r="W22" s="185"/>
      <c r="X22" s="185"/>
      <c r="Y22" s="208">
        <v>2</v>
      </c>
      <c r="Z22" s="208"/>
      <c r="AA22" s="174" t="s">
        <v>39</v>
      </c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3"/>
      <c r="AY22" s="114"/>
      <c r="AZ22" s="175">
        <f t="shared" si="0"/>
        <v>17</v>
      </c>
      <c r="BA22" s="69">
        <v>252</v>
      </c>
      <c r="BB22" s="69">
        <v>180</v>
      </c>
      <c r="BC22" s="69">
        <v>180</v>
      </c>
      <c r="BD22" s="70">
        <f t="shared" si="1"/>
        <v>612</v>
      </c>
    </row>
    <row r="23" spans="1:56" s="28" customFormat="1" ht="190.5" customHeight="1">
      <c r="A23" s="59">
        <v>10</v>
      </c>
      <c r="B23" s="68">
        <v>106</v>
      </c>
      <c r="C23" s="125" t="s">
        <v>115</v>
      </c>
      <c r="D23" s="200" t="s">
        <v>202</v>
      </c>
      <c r="E23" s="271"/>
      <c r="F23" s="56" t="s">
        <v>203</v>
      </c>
      <c r="G23" s="125" t="s">
        <v>113</v>
      </c>
      <c r="H23" s="125" t="s">
        <v>117</v>
      </c>
      <c r="I23" s="115" t="s">
        <v>204</v>
      </c>
      <c r="J23" s="56" t="s">
        <v>205</v>
      </c>
      <c r="K23" s="115" t="s">
        <v>206</v>
      </c>
      <c r="L23" s="56" t="s">
        <v>207</v>
      </c>
      <c r="M23" s="125" t="s">
        <v>118</v>
      </c>
      <c r="N23" s="200" t="s">
        <v>208</v>
      </c>
      <c r="O23" s="200"/>
      <c r="P23" s="200"/>
      <c r="Q23" s="200"/>
      <c r="R23" s="207" t="s">
        <v>209</v>
      </c>
      <c r="S23" s="207"/>
      <c r="T23" s="50" t="s">
        <v>108</v>
      </c>
      <c r="U23" s="133">
        <v>17</v>
      </c>
      <c r="V23" s="42" t="s">
        <v>179</v>
      </c>
      <c r="W23" s="185"/>
      <c r="X23" s="185"/>
      <c r="Y23" s="208">
        <v>2</v>
      </c>
      <c r="Z23" s="208"/>
      <c r="AA23" s="174" t="s">
        <v>39</v>
      </c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3"/>
      <c r="AY23" s="114"/>
      <c r="AZ23" s="175">
        <f t="shared" si="0"/>
        <v>17</v>
      </c>
      <c r="BA23" s="62">
        <f>144</f>
        <v>144</v>
      </c>
      <c r="BB23" s="62">
        <v>270</v>
      </c>
      <c r="BC23" s="62">
        <v>198</v>
      </c>
      <c r="BD23" s="70">
        <f t="shared" si="1"/>
        <v>612</v>
      </c>
    </row>
    <row r="24" spans="1:56" s="18" customFormat="1" ht="189.75" customHeight="1">
      <c r="A24" s="61">
        <v>11</v>
      </c>
      <c r="B24" s="60">
        <v>107</v>
      </c>
      <c r="C24" s="200" t="s">
        <v>202</v>
      </c>
      <c r="D24" s="200"/>
      <c r="E24" s="56" t="s">
        <v>203</v>
      </c>
      <c r="F24" s="115" t="s">
        <v>210</v>
      </c>
      <c r="G24" s="56" t="s">
        <v>205</v>
      </c>
      <c r="H24" s="125" t="s">
        <v>115</v>
      </c>
      <c r="I24" s="125" t="s">
        <v>113</v>
      </c>
      <c r="J24" s="115" t="s">
        <v>206</v>
      </c>
      <c r="K24" s="56" t="s">
        <v>211</v>
      </c>
      <c r="L24" s="125" t="s">
        <v>117</v>
      </c>
      <c r="M24" s="125" t="s">
        <v>118</v>
      </c>
      <c r="N24" s="200" t="s">
        <v>212</v>
      </c>
      <c r="O24" s="200"/>
      <c r="P24" s="200"/>
      <c r="Q24" s="200"/>
      <c r="R24" s="207" t="s">
        <v>209</v>
      </c>
      <c r="S24" s="207"/>
      <c r="T24" s="50" t="s">
        <v>108</v>
      </c>
      <c r="U24" s="127">
        <v>17</v>
      </c>
      <c r="V24" s="42" t="s">
        <v>163</v>
      </c>
      <c r="W24" s="185"/>
      <c r="X24" s="185"/>
      <c r="Y24" s="208">
        <v>2</v>
      </c>
      <c r="Z24" s="208"/>
      <c r="AA24" s="174" t="s">
        <v>39</v>
      </c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3"/>
      <c r="AY24" s="114"/>
      <c r="AZ24" s="175">
        <f t="shared" si="0"/>
        <v>17</v>
      </c>
      <c r="BA24" s="62">
        <f>144</f>
        <v>144</v>
      </c>
      <c r="BB24" s="62">
        <v>270</v>
      </c>
      <c r="BC24" s="62">
        <v>198</v>
      </c>
      <c r="BD24" s="70">
        <f t="shared" si="1"/>
        <v>612</v>
      </c>
    </row>
    <row r="25" spans="1:56" s="18" customFormat="1" ht="96" customHeight="1">
      <c r="A25" s="61">
        <v>12</v>
      </c>
      <c r="B25" s="92">
        <v>108</v>
      </c>
      <c r="C25" s="134" t="s">
        <v>115</v>
      </c>
      <c r="D25" s="134" t="s">
        <v>113</v>
      </c>
      <c r="E25" s="134" t="s">
        <v>117</v>
      </c>
      <c r="F25" s="134" t="s">
        <v>118</v>
      </c>
      <c r="G25" s="134" t="s">
        <v>114</v>
      </c>
      <c r="H25" s="200" t="s">
        <v>213</v>
      </c>
      <c r="I25" s="200"/>
      <c r="J25" s="207" t="s">
        <v>191</v>
      </c>
      <c r="K25" s="207"/>
      <c r="L25" s="125" t="s">
        <v>119</v>
      </c>
      <c r="M25" s="125" t="s">
        <v>116</v>
      </c>
      <c r="N25" s="125" t="s">
        <v>124</v>
      </c>
      <c r="O25" s="125" t="s">
        <v>120</v>
      </c>
      <c r="P25" s="50" t="s">
        <v>103</v>
      </c>
      <c r="Q25" s="200" t="s">
        <v>214</v>
      </c>
      <c r="R25" s="200"/>
      <c r="S25" s="207" t="s">
        <v>199</v>
      </c>
      <c r="T25" s="207"/>
      <c r="U25" s="127">
        <f>612/36</f>
        <v>17</v>
      </c>
      <c r="V25" s="42" t="s">
        <v>164</v>
      </c>
      <c r="W25" s="100"/>
      <c r="X25" s="185"/>
      <c r="Y25" s="208">
        <v>2</v>
      </c>
      <c r="Z25" s="208"/>
      <c r="AA25" s="174" t="s">
        <v>39</v>
      </c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3"/>
      <c r="AY25" s="114"/>
      <c r="AZ25" s="175">
        <f t="shared" si="0"/>
        <v>17</v>
      </c>
      <c r="BA25" s="69">
        <f>324</f>
        <v>324</v>
      </c>
      <c r="BB25" s="69">
        <v>144</v>
      </c>
      <c r="BC25" s="69">
        <v>144</v>
      </c>
      <c r="BD25" s="70">
        <f t="shared" si="1"/>
        <v>612</v>
      </c>
    </row>
    <row r="26" spans="1:56" s="20" customFormat="1" ht="30" customHeight="1">
      <c r="A26" s="199" t="s">
        <v>11</v>
      </c>
      <c r="B26" s="199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13"/>
      <c r="AY26" s="42" t="s">
        <v>144</v>
      </c>
      <c r="AZ26" s="71">
        <f t="shared" si="0"/>
        <v>0</v>
      </c>
      <c r="BA26" s="69"/>
      <c r="BB26" s="69"/>
      <c r="BC26" s="69"/>
      <c r="BD26" s="70"/>
    </row>
    <row r="27" spans="1:56" s="18" customFormat="1" ht="86.25" customHeight="1">
      <c r="A27" s="61">
        <v>13</v>
      </c>
      <c r="B27" s="92" t="s">
        <v>55</v>
      </c>
      <c r="C27" s="132" t="s">
        <v>115</v>
      </c>
      <c r="D27" s="132" t="s">
        <v>113</v>
      </c>
      <c r="E27" s="132" t="s">
        <v>117</v>
      </c>
      <c r="F27" s="132" t="s">
        <v>118</v>
      </c>
      <c r="G27" s="132" t="s">
        <v>114</v>
      </c>
      <c r="H27" s="132" t="s">
        <v>119</v>
      </c>
      <c r="I27" s="132" t="s">
        <v>116</v>
      </c>
      <c r="J27" s="200" t="s">
        <v>215</v>
      </c>
      <c r="K27" s="200"/>
      <c r="L27" s="125" t="s">
        <v>124</v>
      </c>
      <c r="M27" s="125" t="s">
        <v>120</v>
      </c>
      <c r="N27" s="125" t="s">
        <v>122</v>
      </c>
      <c r="O27" s="125" t="s">
        <v>121</v>
      </c>
      <c r="P27" s="125" t="s">
        <v>125</v>
      </c>
      <c r="Q27" s="125" t="s">
        <v>126</v>
      </c>
      <c r="R27" s="125" t="s">
        <v>127</v>
      </c>
      <c r="S27" s="129" t="s">
        <v>97</v>
      </c>
      <c r="T27" s="127"/>
      <c r="U27" s="127">
        <f>576/36</f>
        <v>16</v>
      </c>
      <c r="V27" s="42" t="s">
        <v>138</v>
      </c>
      <c r="W27" s="185" t="s">
        <v>11</v>
      </c>
      <c r="X27" s="185"/>
      <c r="Y27" s="152" t="s">
        <v>115</v>
      </c>
      <c r="Z27" s="152" t="s">
        <v>113</v>
      </c>
      <c r="AA27" s="152" t="s">
        <v>117</v>
      </c>
      <c r="AB27" s="152" t="s">
        <v>118</v>
      </c>
      <c r="AC27" s="152" t="s">
        <v>114</v>
      </c>
      <c r="AD27" s="152" t="s">
        <v>119</v>
      </c>
      <c r="AE27" s="152" t="s">
        <v>116</v>
      </c>
      <c r="AF27" s="152" t="s">
        <v>124</v>
      </c>
      <c r="AG27" s="152" t="s">
        <v>120</v>
      </c>
      <c r="AH27" s="152" t="s">
        <v>122</v>
      </c>
      <c r="AI27" s="152" t="s">
        <v>121</v>
      </c>
      <c r="AJ27" s="152" t="s">
        <v>125</v>
      </c>
      <c r="AK27" s="152" t="s">
        <v>126</v>
      </c>
      <c r="AL27" s="152" t="s">
        <v>127</v>
      </c>
      <c r="AM27" s="152" t="s">
        <v>128</v>
      </c>
      <c r="AN27" s="36" t="s">
        <v>131</v>
      </c>
      <c r="AO27" s="21" t="s">
        <v>40</v>
      </c>
      <c r="AP27" s="10" t="s">
        <v>106</v>
      </c>
      <c r="AQ27" s="205" t="s">
        <v>241</v>
      </c>
      <c r="AR27" s="205"/>
      <c r="AS27" s="205"/>
      <c r="AT27" s="203" t="s">
        <v>242</v>
      </c>
      <c r="AU27" s="203"/>
      <c r="AV27" s="203"/>
      <c r="AW27" s="203"/>
      <c r="AX27" s="33">
        <f aca="true" t="shared" si="2" ref="AX27:AX36">828/36</f>
        <v>23</v>
      </c>
      <c r="AY27" s="42" t="s">
        <v>173</v>
      </c>
      <c r="AZ27" s="71">
        <f>AX27+U27</f>
        <v>39</v>
      </c>
      <c r="BA27" s="69">
        <f>504+576</f>
        <v>1080</v>
      </c>
      <c r="BB27" s="69">
        <f>72+108</f>
        <v>180</v>
      </c>
      <c r="BC27" s="69">
        <v>144</v>
      </c>
      <c r="BD27" s="70">
        <f t="shared" si="1"/>
        <v>1404</v>
      </c>
    </row>
    <row r="28" spans="1:56" s="18" customFormat="1" ht="84" customHeight="1">
      <c r="A28" s="61">
        <v>13</v>
      </c>
      <c r="B28" s="92" t="s">
        <v>56</v>
      </c>
      <c r="C28" s="132" t="s">
        <v>115</v>
      </c>
      <c r="D28" s="132" t="s">
        <v>113</v>
      </c>
      <c r="E28" s="132" t="s">
        <v>117</v>
      </c>
      <c r="F28" s="132" t="s">
        <v>118</v>
      </c>
      <c r="G28" s="132" t="s">
        <v>114</v>
      </c>
      <c r="H28" s="132" t="s">
        <v>119</v>
      </c>
      <c r="I28" s="132" t="s">
        <v>116</v>
      </c>
      <c r="J28" s="132" t="s">
        <v>124</v>
      </c>
      <c r="K28" s="132" t="s">
        <v>120</v>
      </c>
      <c r="L28" s="132" t="s">
        <v>122</v>
      </c>
      <c r="M28" s="132" t="s">
        <v>121</v>
      </c>
      <c r="N28" s="132" t="s">
        <v>125</v>
      </c>
      <c r="O28" s="200" t="s">
        <v>216</v>
      </c>
      <c r="P28" s="200"/>
      <c r="Q28" s="125" t="s">
        <v>126</v>
      </c>
      <c r="R28" s="125" t="s">
        <v>127</v>
      </c>
      <c r="S28" s="129" t="s">
        <v>97</v>
      </c>
      <c r="T28" s="127"/>
      <c r="U28" s="127">
        <v>16</v>
      </c>
      <c r="V28" s="42" t="s">
        <v>139</v>
      </c>
      <c r="W28" s="185"/>
      <c r="X28" s="185"/>
      <c r="Y28" s="152" t="s">
        <v>115</v>
      </c>
      <c r="Z28" s="152" t="s">
        <v>113</v>
      </c>
      <c r="AA28" s="152" t="s">
        <v>117</v>
      </c>
      <c r="AB28" s="152" t="s">
        <v>118</v>
      </c>
      <c r="AC28" s="152" t="s">
        <v>114</v>
      </c>
      <c r="AD28" s="152" t="s">
        <v>119</v>
      </c>
      <c r="AE28" s="152" t="s">
        <v>116</v>
      </c>
      <c r="AF28" s="152" t="s">
        <v>124</v>
      </c>
      <c r="AG28" s="152" t="s">
        <v>120</v>
      </c>
      <c r="AH28" s="152" t="s">
        <v>122</v>
      </c>
      <c r="AI28" s="152" t="s">
        <v>121</v>
      </c>
      <c r="AJ28" s="152" t="s">
        <v>125</v>
      </c>
      <c r="AK28" s="152" t="s">
        <v>126</v>
      </c>
      <c r="AL28" s="200" t="s">
        <v>243</v>
      </c>
      <c r="AM28" s="200"/>
      <c r="AN28" s="200"/>
      <c r="AO28" s="21" t="s">
        <v>40</v>
      </c>
      <c r="AP28" s="36" t="s">
        <v>127</v>
      </c>
      <c r="AQ28" s="36" t="s">
        <v>128</v>
      </c>
      <c r="AR28" s="36" t="s">
        <v>131</v>
      </c>
      <c r="AS28" s="10" t="s">
        <v>106</v>
      </c>
      <c r="AT28" s="203" t="s">
        <v>244</v>
      </c>
      <c r="AU28" s="203"/>
      <c r="AV28" s="203"/>
      <c r="AW28" s="203"/>
      <c r="AX28" s="33">
        <f t="shared" si="2"/>
        <v>23</v>
      </c>
      <c r="AY28" s="42" t="s">
        <v>174</v>
      </c>
      <c r="AZ28" s="71">
        <f>AX28+U28</f>
        <v>39</v>
      </c>
      <c r="BA28" s="69">
        <f>504+576</f>
        <v>1080</v>
      </c>
      <c r="BB28" s="69">
        <f>72+108</f>
        <v>180</v>
      </c>
      <c r="BC28" s="69">
        <v>144</v>
      </c>
      <c r="BD28" s="70">
        <f t="shared" si="1"/>
        <v>1404</v>
      </c>
    </row>
    <row r="29" spans="1:56" s="18" customFormat="1" ht="105" customHeight="1">
      <c r="A29" s="61">
        <v>14</v>
      </c>
      <c r="B29" s="93" t="s">
        <v>35</v>
      </c>
      <c r="C29" s="125" t="s">
        <v>115</v>
      </c>
      <c r="D29" s="125" t="s">
        <v>113</v>
      </c>
      <c r="E29" s="125" t="s">
        <v>117</v>
      </c>
      <c r="F29" s="125" t="s">
        <v>118</v>
      </c>
      <c r="G29" s="125" t="s">
        <v>114</v>
      </c>
      <c r="H29" s="125" t="s">
        <v>119</v>
      </c>
      <c r="I29" s="125" t="s">
        <v>116</v>
      </c>
      <c r="J29" s="125" t="s">
        <v>124</v>
      </c>
      <c r="K29" s="125" t="s">
        <v>120</v>
      </c>
      <c r="L29" s="125" t="s">
        <v>122</v>
      </c>
      <c r="M29" s="125" t="s">
        <v>121</v>
      </c>
      <c r="N29" s="125" t="s">
        <v>125</v>
      </c>
      <c r="O29" s="125" t="s">
        <v>126</v>
      </c>
      <c r="P29" s="125" t="s">
        <v>127</v>
      </c>
      <c r="Q29" s="125" t="s">
        <v>128</v>
      </c>
      <c r="R29" s="125" t="s">
        <v>131</v>
      </c>
      <c r="S29" s="129" t="s">
        <v>97</v>
      </c>
      <c r="T29" s="127"/>
      <c r="U29" s="127">
        <f>576/36</f>
        <v>16</v>
      </c>
      <c r="V29" s="42"/>
      <c r="W29" s="185"/>
      <c r="X29" s="185"/>
      <c r="Y29" s="155" t="s">
        <v>115</v>
      </c>
      <c r="Z29" s="155" t="s">
        <v>113</v>
      </c>
      <c r="AA29" s="155" t="s">
        <v>117</v>
      </c>
      <c r="AB29" s="155" t="s">
        <v>118</v>
      </c>
      <c r="AC29" s="155" t="s">
        <v>114</v>
      </c>
      <c r="AD29" s="155" t="s">
        <v>119</v>
      </c>
      <c r="AE29" s="155" t="s">
        <v>116</v>
      </c>
      <c r="AF29" s="206" t="s">
        <v>241</v>
      </c>
      <c r="AG29" s="206"/>
      <c r="AH29" s="206"/>
      <c r="AI29" s="155" t="s">
        <v>124</v>
      </c>
      <c r="AJ29" s="155" t="s">
        <v>120</v>
      </c>
      <c r="AK29" s="155" t="s">
        <v>122</v>
      </c>
      <c r="AL29" s="155" t="s">
        <v>121</v>
      </c>
      <c r="AM29" s="155" t="s">
        <v>125</v>
      </c>
      <c r="AN29" s="86" t="s">
        <v>126</v>
      </c>
      <c r="AO29" s="21" t="s">
        <v>40</v>
      </c>
      <c r="AP29" s="36" t="s">
        <v>127</v>
      </c>
      <c r="AQ29" s="36" t="s">
        <v>128</v>
      </c>
      <c r="AR29" s="36" t="s">
        <v>131</v>
      </c>
      <c r="AS29" s="36" t="s">
        <v>132</v>
      </c>
      <c r="AT29" s="10" t="s">
        <v>102</v>
      </c>
      <c r="AU29" s="203" t="s">
        <v>245</v>
      </c>
      <c r="AV29" s="203"/>
      <c r="AW29" s="203"/>
      <c r="AX29" s="33">
        <f t="shared" si="2"/>
        <v>23</v>
      </c>
      <c r="AY29" s="42" t="s">
        <v>149</v>
      </c>
      <c r="AZ29" s="71">
        <f>AX29+U29</f>
        <v>39</v>
      </c>
      <c r="BA29" s="69">
        <f>576+612</f>
        <v>1188</v>
      </c>
      <c r="BB29" s="69">
        <v>108</v>
      </c>
      <c r="BC29" s="69">
        <v>108</v>
      </c>
      <c r="BD29" s="70">
        <f t="shared" si="1"/>
        <v>1404</v>
      </c>
    </row>
    <row r="30" spans="1:56" s="18" customFormat="1" ht="99" customHeight="1">
      <c r="A30" s="61">
        <v>15</v>
      </c>
      <c r="B30" s="92" t="s">
        <v>57</v>
      </c>
      <c r="C30" s="125" t="s">
        <v>115</v>
      </c>
      <c r="D30" s="125" t="s">
        <v>113</v>
      </c>
      <c r="E30" s="125" t="s">
        <v>117</v>
      </c>
      <c r="F30" s="125" t="s">
        <v>118</v>
      </c>
      <c r="G30" s="125" t="s">
        <v>114</v>
      </c>
      <c r="H30" s="125" t="s">
        <v>119</v>
      </c>
      <c r="I30" s="125" t="s">
        <v>116</v>
      </c>
      <c r="J30" s="115" t="s">
        <v>217</v>
      </c>
      <c r="K30" s="125" t="s">
        <v>124</v>
      </c>
      <c r="L30" s="125" t="s">
        <v>120</v>
      </c>
      <c r="M30" s="125" t="s">
        <v>122</v>
      </c>
      <c r="N30" s="125" t="s">
        <v>121</v>
      </c>
      <c r="O30" s="125" t="s">
        <v>125</v>
      </c>
      <c r="P30" s="125" t="s">
        <v>126</v>
      </c>
      <c r="Q30" s="125" t="s">
        <v>127</v>
      </c>
      <c r="R30" s="50" t="s">
        <v>106</v>
      </c>
      <c r="S30" s="84" t="s">
        <v>218</v>
      </c>
      <c r="T30" s="127"/>
      <c r="U30" s="127">
        <f>576/36</f>
        <v>16</v>
      </c>
      <c r="V30" s="42" t="s">
        <v>165</v>
      </c>
      <c r="W30" s="185"/>
      <c r="X30" s="185"/>
      <c r="Y30" s="156" t="s">
        <v>115</v>
      </c>
      <c r="Z30" s="156" t="s">
        <v>113</v>
      </c>
      <c r="AA30" s="206" t="s">
        <v>220</v>
      </c>
      <c r="AB30" s="206"/>
      <c r="AC30" s="156" t="s">
        <v>117</v>
      </c>
      <c r="AD30" s="156" t="s">
        <v>118</v>
      </c>
      <c r="AE30" s="156" t="s">
        <v>114</v>
      </c>
      <c r="AF30" s="156" t="s">
        <v>119</v>
      </c>
      <c r="AG30" s="156" t="s">
        <v>116</v>
      </c>
      <c r="AH30" s="156" t="s">
        <v>124</v>
      </c>
      <c r="AI30" s="156" t="s">
        <v>120</v>
      </c>
      <c r="AJ30" s="156" t="s">
        <v>122</v>
      </c>
      <c r="AK30" s="156" t="s">
        <v>121</v>
      </c>
      <c r="AL30" s="156" t="s">
        <v>125</v>
      </c>
      <c r="AM30" s="156" t="s">
        <v>126</v>
      </c>
      <c r="AN30" s="87" t="s">
        <v>127</v>
      </c>
      <c r="AO30" s="21" t="s">
        <v>40</v>
      </c>
      <c r="AP30" s="87" t="s">
        <v>128</v>
      </c>
      <c r="AQ30" s="87" t="s">
        <v>131</v>
      </c>
      <c r="AR30" s="87" t="s">
        <v>132</v>
      </c>
      <c r="AS30" s="87" t="s">
        <v>133</v>
      </c>
      <c r="AT30" s="87" t="s">
        <v>134</v>
      </c>
      <c r="AU30" s="10" t="s">
        <v>105</v>
      </c>
      <c r="AV30" s="203" t="s">
        <v>246</v>
      </c>
      <c r="AW30" s="203"/>
      <c r="AX30" s="33">
        <f t="shared" si="2"/>
        <v>23</v>
      </c>
      <c r="AY30" s="42" t="s">
        <v>175</v>
      </c>
      <c r="AZ30" s="71">
        <f>AX30+U30</f>
        <v>39</v>
      </c>
      <c r="BA30" s="69">
        <f>504+684</f>
        <v>1188</v>
      </c>
      <c r="BB30" s="69">
        <f>36+72</f>
        <v>108</v>
      </c>
      <c r="BC30" s="69">
        <f>36+72</f>
        <v>108</v>
      </c>
      <c r="BD30" s="70">
        <f t="shared" si="1"/>
        <v>1404</v>
      </c>
    </row>
    <row r="31" spans="1:56" s="18" customFormat="1" ht="99" customHeight="1">
      <c r="A31" s="61">
        <v>15</v>
      </c>
      <c r="B31" s="92" t="s">
        <v>60</v>
      </c>
      <c r="C31" s="125" t="s">
        <v>115</v>
      </c>
      <c r="D31" s="125" t="s">
        <v>113</v>
      </c>
      <c r="E31" s="125" t="s">
        <v>117</v>
      </c>
      <c r="F31" s="125" t="s">
        <v>118</v>
      </c>
      <c r="G31" s="125" t="s">
        <v>114</v>
      </c>
      <c r="H31" s="125" t="s">
        <v>119</v>
      </c>
      <c r="I31" s="125" t="s">
        <v>116</v>
      </c>
      <c r="J31" s="125" t="s">
        <v>124</v>
      </c>
      <c r="K31" s="115" t="s">
        <v>206</v>
      </c>
      <c r="L31" s="125" t="s">
        <v>120</v>
      </c>
      <c r="M31" s="84" t="s">
        <v>218</v>
      </c>
      <c r="N31" s="125" t="s">
        <v>122</v>
      </c>
      <c r="O31" s="125" t="s">
        <v>121</v>
      </c>
      <c r="P31" s="125" t="s">
        <v>125</v>
      </c>
      <c r="Q31" s="125" t="s">
        <v>126</v>
      </c>
      <c r="R31" s="125" t="s">
        <v>127</v>
      </c>
      <c r="S31" s="50" t="s">
        <v>106</v>
      </c>
      <c r="T31" s="127"/>
      <c r="U31" s="127">
        <v>16</v>
      </c>
      <c r="V31" s="42" t="s">
        <v>166</v>
      </c>
      <c r="W31" s="185"/>
      <c r="X31" s="185"/>
      <c r="Y31" s="156" t="s">
        <v>115</v>
      </c>
      <c r="Z31" s="156" t="s">
        <v>113</v>
      </c>
      <c r="AA31" s="156" t="s">
        <v>117</v>
      </c>
      <c r="AB31" s="156" t="s">
        <v>118</v>
      </c>
      <c r="AC31" s="206" t="s">
        <v>236</v>
      </c>
      <c r="AD31" s="206"/>
      <c r="AE31" s="156" t="s">
        <v>114</v>
      </c>
      <c r="AF31" s="156" t="s">
        <v>119</v>
      </c>
      <c r="AG31" s="156" t="s">
        <v>116</v>
      </c>
      <c r="AH31" s="156" t="s">
        <v>124</v>
      </c>
      <c r="AI31" s="156" t="s">
        <v>120</v>
      </c>
      <c r="AJ31" s="156" t="s">
        <v>122</v>
      </c>
      <c r="AK31" s="156" t="s">
        <v>121</v>
      </c>
      <c r="AL31" s="156" t="s">
        <v>125</v>
      </c>
      <c r="AM31" s="156" t="s">
        <v>126</v>
      </c>
      <c r="AN31" s="87" t="s">
        <v>127</v>
      </c>
      <c r="AO31" s="21" t="s">
        <v>40</v>
      </c>
      <c r="AP31" s="87" t="s">
        <v>128</v>
      </c>
      <c r="AQ31" s="87" t="s">
        <v>131</v>
      </c>
      <c r="AR31" s="203" t="s">
        <v>247</v>
      </c>
      <c r="AS31" s="203"/>
      <c r="AT31" s="87" t="s">
        <v>132</v>
      </c>
      <c r="AU31" s="87" t="s">
        <v>133</v>
      </c>
      <c r="AV31" s="87" t="s">
        <v>134</v>
      </c>
      <c r="AW31" s="10" t="s">
        <v>105</v>
      </c>
      <c r="AX31" s="33">
        <f t="shared" si="2"/>
        <v>23</v>
      </c>
      <c r="AY31" s="42" t="s">
        <v>176</v>
      </c>
      <c r="AZ31" s="71">
        <f>AX31+U31</f>
        <v>39</v>
      </c>
      <c r="BA31" s="69">
        <f>504+684</f>
        <v>1188</v>
      </c>
      <c r="BB31" s="69">
        <f>36+72</f>
        <v>108</v>
      </c>
      <c r="BC31" s="69">
        <f>36+72</f>
        <v>108</v>
      </c>
      <c r="BD31" s="70">
        <f t="shared" si="1"/>
        <v>1404</v>
      </c>
    </row>
    <row r="32" spans="1:56" s="18" customFormat="1" ht="14.25" customHeight="1">
      <c r="A32" s="61"/>
      <c r="B32" s="9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50"/>
      <c r="U32" s="50"/>
      <c r="V32" s="42"/>
      <c r="W32" s="185"/>
      <c r="X32" s="40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33">
        <f t="shared" si="2"/>
        <v>23</v>
      </c>
      <c r="AY32" s="42"/>
      <c r="AZ32" s="69"/>
      <c r="BA32" s="69"/>
      <c r="BB32" s="69"/>
      <c r="BC32" s="69"/>
      <c r="BD32" s="70"/>
    </row>
    <row r="33" spans="1:56" s="18" customFormat="1" ht="70.5" customHeight="1">
      <c r="A33" s="61">
        <v>16</v>
      </c>
      <c r="B33" s="92">
        <v>113</v>
      </c>
      <c r="C33" s="125" t="s">
        <v>115</v>
      </c>
      <c r="D33" s="125" t="s">
        <v>113</v>
      </c>
      <c r="E33" s="125" t="s">
        <v>117</v>
      </c>
      <c r="F33" s="125" t="s">
        <v>118</v>
      </c>
      <c r="G33" s="200" t="s">
        <v>220</v>
      </c>
      <c r="H33" s="200"/>
      <c r="I33" s="125" t="s">
        <v>114</v>
      </c>
      <c r="J33" s="125" t="s">
        <v>119</v>
      </c>
      <c r="K33" s="125" t="s">
        <v>116</v>
      </c>
      <c r="L33" s="125" t="s">
        <v>124</v>
      </c>
      <c r="M33" s="125" t="s">
        <v>120</v>
      </c>
      <c r="N33" s="125" t="s">
        <v>122</v>
      </c>
      <c r="O33" s="125" t="s">
        <v>121</v>
      </c>
      <c r="P33" s="50" t="s">
        <v>105</v>
      </c>
      <c r="Q33" s="207" t="s">
        <v>219</v>
      </c>
      <c r="R33" s="207"/>
      <c r="S33" s="207"/>
      <c r="T33" s="133"/>
      <c r="U33" s="127">
        <f>576/36</f>
        <v>16</v>
      </c>
      <c r="V33" s="42" t="s">
        <v>167</v>
      </c>
      <c r="W33" s="185"/>
      <c r="X33" s="185"/>
      <c r="Y33" s="155" t="s">
        <v>115</v>
      </c>
      <c r="Z33" s="155" t="s">
        <v>113</v>
      </c>
      <c r="AA33" s="155" t="s">
        <v>117</v>
      </c>
      <c r="AB33" s="155" t="s">
        <v>118</v>
      </c>
      <c r="AC33" s="155" t="s">
        <v>114</v>
      </c>
      <c r="AD33" s="155" t="s">
        <v>119</v>
      </c>
      <c r="AE33" s="155" t="s">
        <v>116</v>
      </c>
      <c r="AF33" s="155" t="s">
        <v>124</v>
      </c>
      <c r="AG33" s="155" t="s">
        <v>120</v>
      </c>
      <c r="AH33" s="155" t="s">
        <v>122</v>
      </c>
      <c r="AI33" s="155" t="s">
        <v>121</v>
      </c>
      <c r="AJ33" s="155" t="s">
        <v>125</v>
      </c>
      <c r="AK33" s="155" t="s">
        <v>126</v>
      </c>
      <c r="AL33" s="155" t="s">
        <v>127</v>
      </c>
      <c r="AM33" s="204" t="s">
        <v>213</v>
      </c>
      <c r="AN33" s="204"/>
      <c r="AO33" s="21" t="s">
        <v>40</v>
      </c>
      <c r="AP33" s="11" t="s">
        <v>102</v>
      </c>
      <c r="AQ33" s="204" t="s">
        <v>248</v>
      </c>
      <c r="AR33" s="204"/>
      <c r="AS33" s="203" t="s">
        <v>249</v>
      </c>
      <c r="AT33" s="203"/>
      <c r="AU33" s="203"/>
      <c r="AV33" s="203"/>
      <c r="AW33" s="203"/>
      <c r="AX33" s="33">
        <f t="shared" si="2"/>
        <v>23</v>
      </c>
      <c r="AY33" s="50" t="s">
        <v>150</v>
      </c>
      <c r="AZ33" s="71">
        <f>AX33+U33</f>
        <v>39</v>
      </c>
      <c r="BA33" s="69">
        <f>396+504</f>
        <v>900</v>
      </c>
      <c r="BB33" s="69">
        <f>72+144</f>
        <v>216</v>
      </c>
      <c r="BC33" s="69">
        <f>108+180</f>
        <v>288</v>
      </c>
      <c r="BD33" s="70">
        <f t="shared" si="1"/>
        <v>1404</v>
      </c>
    </row>
    <row r="34" spans="1:56" s="18" customFormat="1" ht="114.75" customHeight="1">
      <c r="A34" s="61">
        <v>20</v>
      </c>
      <c r="B34" s="92">
        <v>116</v>
      </c>
      <c r="C34" s="125" t="s">
        <v>115</v>
      </c>
      <c r="D34" s="125" t="s">
        <v>113</v>
      </c>
      <c r="E34" s="125" t="s">
        <v>117</v>
      </c>
      <c r="F34" s="125" t="s">
        <v>118</v>
      </c>
      <c r="G34" s="125" t="s">
        <v>114</v>
      </c>
      <c r="H34" s="125" t="s">
        <v>119</v>
      </c>
      <c r="I34" s="125" t="s">
        <v>116</v>
      </c>
      <c r="J34" s="125" t="s">
        <v>124</v>
      </c>
      <c r="K34" s="125" t="s">
        <v>120</v>
      </c>
      <c r="L34" s="125" t="s">
        <v>122</v>
      </c>
      <c r="M34" s="116" t="s">
        <v>221</v>
      </c>
      <c r="N34" s="125" t="s">
        <v>121</v>
      </c>
      <c r="O34" s="125" t="s">
        <v>125</v>
      </c>
      <c r="P34" s="125" t="s">
        <v>126</v>
      </c>
      <c r="Q34" s="125" t="s">
        <v>127</v>
      </c>
      <c r="R34" s="125" t="s">
        <v>128</v>
      </c>
      <c r="S34" s="50" t="s">
        <v>106</v>
      </c>
      <c r="T34" s="127"/>
      <c r="U34" s="127">
        <f>576/36</f>
        <v>16</v>
      </c>
      <c r="V34" s="42" t="s">
        <v>168</v>
      </c>
      <c r="W34" s="185"/>
      <c r="X34" s="185"/>
      <c r="Y34" s="156" t="s">
        <v>115</v>
      </c>
      <c r="Z34" s="156" t="s">
        <v>113</v>
      </c>
      <c r="AA34" s="156" t="s">
        <v>117</v>
      </c>
      <c r="AB34" s="156" t="s">
        <v>118</v>
      </c>
      <c r="AC34" s="156" t="s">
        <v>114</v>
      </c>
      <c r="AD34" s="156" t="s">
        <v>119</v>
      </c>
      <c r="AE34" s="206" t="s">
        <v>250</v>
      </c>
      <c r="AF34" s="206"/>
      <c r="AG34" s="156" t="s">
        <v>116</v>
      </c>
      <c r="AH34" s="156" t="s">
        <v>124</v>
      </c>
      <c r="AI34" s="156" t="s">
        <v>120</v>
      </c>
      <c r="AJ34" s="273" t="s">
        <v>251</v>
      </c>
      <c r="AK34" s="273"/>
      <c r="AL34" s="273"/>
      <c r="AM34" s="156" t="s">
        <v>122</v>
      </c>
      <c r="AN34" s="87" t="s">
        <v>121</v>
      </c>
      <c r="AO34" s="21" t="s">
        <v>40</v>
      </c>
      <c r="AP34" s="10" t="s">
        <v>103</v>
      </c>
      <c r="AQ34" s="205" t="s">
        <v>252</v>
      </c>
      <c r="AR34" s="205"/>
      <c r="AS34" s="205"/>
      <c r="AT34" s="203" t="s">
        <v>253</v>
      </c>
      <c r="AU34" s="203"/>
      <c r="AV34" s="203"/>
      <c r="AW34" s="203"/>
      <c r="AX34" s="33">
        <f t="shared" si="2"/>
        <v>23</v>
      </c>
      <c r="AY34" s="42" t="s">
        <v>177</v>
      </c>
      <c r="AZ34" s="69">
        <f>AX34+U34</f>
        <v>39</v>
      </c>
      <c r="BA34" s="69">
        <f>504+396</f>
        <v>900</v>
      </c>
      <c r="BB34" s="69">
        <f>72+180</f>
        <v>252</v>
      </c>
      <c r="BC34" s="69">
        <v>252</v>
      </c>
      <c r="BD34" s="70">
        <f t="shared" si="1"/>
        <v>1404</v>
      </c>
    </row>
    <row r="35" spans="1:56" s="18" customFormat="1" ht="72" customHeight="1">
      <c r="A35" s="61">
        <v>21</v>
      </c>
      <c r="B35" s="92">
        <v>118</v>
      </c>
      <c r="C35" s="125" t="s">
        <v>115</v>
      </c>
      <c r="D35" s="125" t="s">
        <v>113</v>
      </c>
      <c r="E35" s="125" t="s">
        <v>117</v>
      </c>
      <c r="F35" s="125" t="s">
        <v>118</v>
      </c>
      <c r="G35" s="125" t="s">
        <v>114</v>
      </c>
      <c r="H35" s="125" t="s">
        <v>119</v>
      </c>
      <c r="I35" s="125" t="s">
        <v>116</v>
      </c>
      <c r="J35" s="200" t="s">
        <v>222</v>
      </c>
      <c r="K35" s="200"/>
      <c r="L35" s="125" t="s">
        <v>124</v>
      </c>
      <c r="M35" s="125" t="s">
        <v>120</v>
      </c>
      <c r="N35" s="125" t="s">
        <v>122</v>
      </c>
      <c r="O35" s="207" t="s">
        <v>223</v>
      </c>
      <c r="P35" s="207"/>
      <c r="Q35" s="125" t="s">
        <v>121</v>
      </c>
      <c r="R35" s="125" t="s">
        <v>125</v>
      </c>
      <c r="S35" s="129" t="s">
        <v>98</v>
      </c>
      <c r="T35" s="127"/>
      <c r="U35" s="127">
        <f>576/36</f>
        <v>16</v>
      </c>
      <c r="V35" s="42" t="s">
        <v>141</v>
      </c>
      <c r="W35" s="185"/>
      <c r="X35" s="185"/>
      <c r="Y35" s="152" t="s">
        <v>115</v>
      </c>
      <c r="Z35" s="152" t="s">
        <v>113</v>
      </c>
      <c r="AA35" s="152" t="s">
        <v>117</v>
      </c>
      <c r="AB35" s="152" t="s">
        <v>118</v>
      </c>
      <c r="AC35" s="152" t="s">
        <v>114</v>
      </c>
      <c r="AD35" s="152" t="s">
        <v>119</v>
      </c>
      <c r="AE35" s="152" t="s">
        <v>116</v>
      </c>
      <c r="AF35" s="152" t="s">
        <v>124</v>
      </c>
      <c r="AG35" s="152" t="s">
        <v>120</v>
      </c>
      <c r="AH35" s="152" t="s">
        <v>122</v>
      </c>
      <c r="AI35" s="152" t="s">
        <v>121</v>
      </c>
      <c r="AJ35" s="152" t="s">
        <v>125</v>
      </c>
      <c r="AK35" s="152" t="s">
        <v>126</v>
      </c>
      <c r="AL35" s="152" t="s">
        <v>127</v>
      </c>
      <c r="AM35" s="152" t="s">
        <v>128</v>
      </c>
      <c r="AN35" s="36" t="s">
        <v>131</v>
      </c>
      <c r="AO35" s="21" t="s">
        <v>40</v>
      </c>
      <c r="AP35" s="36" t="s">
        <v>132</v>
      </c>
      <c r="AQ35" s="10" t="s">
        <v>96</v>
      </c>
      <c r="AR35" s="200" t="s">
        <v>213</v>
      </c>
      <c r="AS35" s="200"/>
      <c r="AT35" s="203" t="s">
        <v>254</v>
      </c>
      <c r="AU35" s="275"/>
      <c r="AV35" s="275"/>
      <c r="AW35" s="275"/>
      <c r="AX35" s="33">
        <f t="shared" si="2"/>
        <v>23</v>
      </c>
      <c r="AY35" s="42" t="s">
        <v>147</v>
      </c>
      <c r="AZ35" s="69">
        <f>AX35+U35</f>
        <v>39</v>
      </c>
      <c r="BA35" s="69">
        <f>612+432</f>
        <v>1044</v>
      </c>
      <c r="BB35" s="69">
        <f>72+72</f>
        <v>144</v>
      </c>
      <c r="BC35" s="69">
        <f>72+144</f>
        <v>216</v>
      </c>
      <c r="BD35" s="70">
        <f t="shared" si="1"/>
        <v>1404</v>
      </c>
    </row>
    <row r="36" spans="1:56" s="18" customFormat="1" ht="81" customHeight="1">
      <c r="A36" s="61">
        <v>21</v>
      </c>
      <c r="B36" s="92">
        <v>119</v>
      </c>
      <c r="C36" s="125" t="s">
        <v>115</v>
      </c>
      <c r="D36" s="125" t="s">
        <v>113</v>
      </c>
      <c r="E36" s="125" t="s">
        <v>117</v>
      </c>
      <c r="F36" s="125" t="s">
        <v>118</v>
      </c>
      <c r="G36" s="125" t="s">
        <v>114</v>
      </c>
      <c r="H36" s="125" t="s">
        <v>119</v>
      </c>
      <c r="I36" s="125" t="s">
        <v>116</v>
      </c>
      <c r="J36" s="125" t="s">
        <v>124</v>
      </c>
      <c r="K36" s="125" t="s">
        <v>120</v>
      </c>
      <c r="L36" s="125" t="s">
        <v>122</v>
      </c>
      <c r="M36" s="200" t="s">
        <v>213</v>
      </c>
      <c r="N36" s="200"/>
      <c r="O36" s="125" t="s">
        <v>121</v>
      </c>
      <c r="P36" s="125" t="s">
        <v>125</v>
      </c>
      <c r="Q36" s="207" t="s">
        <v>223</v>
      </c>
      <c r="R36" s="207"/>
      <c r="S36" s="129" t="s">
        <v>98</v>
      </c>
      <c r="T36" s="127"/>
      <c r="U36" s="127">
        <v>16</v>
      </c>
      <c r="V36" s="42" t="s">
        <v>140</v>
      </c>
      <c r="W36" s="100"/>
      <c r="X36" s="100"/>
      <c r="Y36" s="154" t="s">
        <v>115</v>
      </c>
      <c r="Z36" s="154" t="s">
        <v>113</v>
      </c>
      <c r="AA36" s="154" t="s">
        <v>117</v>
      </c>
      <c r="AB36" s="154" t="s">
        <v>118</v>
      </c>
      <c r="AC36" s="154" t="s">
        <v>114</v>
      </c>
      <c r="AD36" s="154" t="s">
        <v>119</v>
      </c>
      <c r="AE36" s="154" t="s">
        <v>116</v>
      </c>
      <c r="AF36" s="154" t="s">
        <v>124</v>
      </c>
      <c r="AG36" s="154" t="s">
        <v>120</v>
      </c>
      <c r="AH36" s="154" t="s">
        <v>122</v>
      </c>
      <c r="AI36" s="154" t="s">
        <v>121</v>
      </c>
      <c r="AJ36" s="154" t="s">
        <v>125</v>
      </c>
      <c r="AK36" s="154" t="s">
        <v>126</v>
      </c>
      <c r="AL36" s="154" t="s">
        <v>127</v>
      </c>
      <c r="AM36" s="200" t="s">
        <v>255</v>
      </c>
      <c r="AN36" s="200"/>
      <c r="AO36" s="21" t="s">
        <v>40</v>
      </c>
      <c r="AP36" s="85" t="s">
        <v>128</v>
      </c>
      <c r="AQ36" s="85" t="s">
        <v>131</v>
      </c>
      <c r="AR36" s="85" t="s">
        <v>132</v>
      </c>
      <c r="AS36" s="10" t="s">
        <v>96</v>
      </c>
      <c r="AT36" s="203" t="s">
        <v>256</v>
      </c>
      <c r="AU36" s="203"/>
      <c r="AV36" s="203"/>
      <c r="AW36" s="203"/>
      <c r="AX36" s="33">
        <f t="shared" si="2"/>
        <v>23</v>
      </c>
      <c r="AY36" s="42" t="s">
        <v>148</v>
      </c>
      <c r="AZ36" s="69">
        <f>AX36+U36</f>
        <v>39</v>
      </c>
      <c r="BA36" s="69">
        <f>612+432</f>
        <v>1044</v>
      </c>
      <c r="BB36" s="69">
        <f>72+72</f>
        <v>144</v>
      </c>
      <c r="BC36" s="69">
        <f>72+144</f>
        <v>216</v>
      </c>
      <c r="BD36" s="70">
        <f>BC36+BB36+BA36</f>
        <v>1404</v>
      </c>
    </row>
    <row r="37" spans="1:56" s="29" customFormat="1" ht="30" customHeight="1">
      <c r="A37" s="190" t="s">
        <v>10</v>
      </c>
      <c r="B37" s="190"/>
      <c r="C37" s="241" t="s">
        <v>5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50"/>
      <c r="U37" s="50"/>
      <c r="V37" s="42"/>
      <c r="W37" s="44"/>
      <c r="X37" s="274" t="s">
        <v>15</v>
      </c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10"/>
      <c r="AY37" s="42"/>
      <c r="AZ37" s="62"/>
      <c r="BA37" s="62"/>
      <c r="BB37" s="62"/>
      <c r="BC37" s="62"/>
      <c r="BD37" s="70"/>
    </row>
    <row r="38" spans="1:56" s="18" customFormat="1" ht="30" customHeight="1">
      <c r="A38" s="61">
        <v>22</v>
      </c>
      <c r="B38" s="92" t="s">
        <v>62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50"/>
      <c r="U38" s="127">
        <v>17</v>
      </c>
      <c r="V38" s="42"/>
      <c r="W38" s="185" t="s">
        <v>10</v>
      </c>
      <c r="X38" s="185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2" t="s">
        <v>96</v>
      </c>
      <c r="AV38" s="212"/>
      <c r="AW38" s="33">
        <v>23</v>
      </c>
      <c r="AX38" s="13"/>
      <c r="AY38" s="42"/>
      <c r="AZ38" s="69">
        <f aca="true" t="shared" si="3" ref="AZ38:AZ43">17+22</f>
        <v>39</v>
      </c>
      <c r="BA38" s="69">
        <f>AZ38*36</f>
        <v>1404</v>
      </c>
      <c r="BB38" s="69"/>
      <c r="BC38" s="69"/>
      <c r="BD38" s="70">
        <f t="shared" si="1"/>
        <v>1404</v>
      </c>
    </row>
    <row r="39" spans="1:56" s="18" customFormat="1" ht="30" customHeight="1">
      <c r="A39" s="61">
        <v>23</v>
      </c>
      <c r="B39" s="92" t="s">
        <v>63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50"/>
      <c r="U39" s="127">
        <v>17</v>
      </c>
      <c r="V39" s="42"/>
      <c r="W39" s="185"/>
      <c r="X39" s="185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2" t="s">
        <v>96</v>
      </c>
      <c r="AV39" s="212"/>
      <c r="AW39" s="33">
        <v>23</v>
      </c>
      <c r="AX39" s="13"/>
      <c r="AY39" s="42"/>
      <c r="AZ39" s="69">
        <f t="shared" si="3"/>
        <v>39</v>
      </c>
      <c r="BA39" s="69">
        <f>AZ39*36</f>
        <v>1404</v>
      </c>
      <c r="BB39" s="69"/>
      <c r="BC39" s="69"/>
      <c r="BD39" s="70">
        <f t="shared" si="1"/>
        <v>1404</v>
      </c>
    </row>
    <row r="40" spans="1:56" s="18" customFormat="1" ht="30" customHeight="1">
      <c r="A40" s="61">
        <v>24</v>
      </c>
      <c r="B40" s="93" t="s">
        <v>64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50"/>
      <c r="U40" s="127">
        <v>17</v>
      </c>
      <c r="V40" s="42"/>
      <c r="W40" s="185"/>
      <c r="X40" s="185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2" t="s">
        <v>96</v>
      </c>
      <c r="AV40" s="212"/>
      <c r="AW40" s="33">
        <v>23</v>
      </c>
      <c r="AX40" s="13"/>
      <c r="AY40" s="42"/>
      <c r="AZ40" s="69">
        <f t="shared" si="3"/>
        <v>39</v>
      </c>
      <c r="BA40" s="69">
        <f>AZ40*36</f>
        <v>1404</v>
      </c>
      <c r="BB40" s="69"/>
      <c r="BC40" s="69"/>
      <c r="BD40" s="70">
        <f t="shared" si="1"/>
        <v>1404</v>
      </c>
    </row>
    <row r="41" spans="1:56" s="18" customFormat="1" ht="30" customHeight="1">
      <c r="A41" s="61">
        <v>24</v>
      </c>
      <c r="B41" s="93" t="s">
        <v>65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50"/>
      <c r="U41" s="127">
        <v>17</v>
      </c>
      <c r="V41" s="42"/>
      <c r="W41" s="185"/>
      <c r="X41" s="185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2" t="s">
        <v>96</v>
      </c>
      <c r="AV41" s="212"/>
      <c r="AW41" s="33">
        <v>23</v>
      </c>
      <c r="AX41" s="13"/>
      <c r="AY41" s="42"/>
      <c r="AZ41" s="69">
        <f t="shared" si="3"/>
        <v>39</v>
      </c>
      <c r="BA41" s="69">
        <f>AZ41*36</f>
        <v>1404</v>
      </c>
      <c r="BB41" s="69"/>
      <c r="BC41" s="69"/>
      <c r="BD41" s="70">
        <f t="shared" si="1"/>
        <v>1404</v>
      </c>
    </row>
    <row r="42" spans="1:56" s="18" customFormat="1" ht="30" customHeight="1">
      <c r="A42" s="61">
        <v>25</v>
      </c>
      <c r="B42" s="92" t="s">
        <v>66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50"/>
      <c r="U42" s="127">
        <v>17</v>
      </c>
      <c r="V42" s="42"/>
      <c r="W42" s="185"/>
      <c r="X42" s="185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2" t="s">
        <v>96</v>
      </c>
      <c r="AV42" s="212"/>
      <c r="AW42" s="33">
        <v>23</v>
      </c>
      <c r="AX42" s="13"/>
      <c r="AY42" s="42"/>
      <c r="AZ42" s="69">
        <f t="shared" si="3"/>
        <v>39</v>
      </c>
      <c r="BA42" s="69">
        <f>AZ42*36</f>
        <v>1404</v>
      </c>
      <c r="BB42" s="69"/>
      <c r="BC42" s="69"/>
      <c r="BD42" s="70">
        <f t="shared" si="1"/>
        <v>1404</v>
      </c>
    </row>
    <row r="43" spans="1:56" s="47" customFormat="1" ht="30" customHeight="1">
      <c r="A43" s="94">
        <v>26</v>
      </c>
      <c r="B43" s="92" t="s">
        <v>67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135"/>
      <c r="U43" s="136">
        <v>17</v>
      </c>
      <c r="V43" s="102"/>
      <c r="W43" s="185"/>
      <c r="X43" s="185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12" t="s">
        <v>96</v>
      </c>
      <c r="AV43" s="212"/>
      <c r="AW43" s="33">
        <v>23</v>
      </c>
      <c r="AX43" s="46"/>
      <c r="AY43" s="101"/>
      <c r="AZ43" s="69">
        <f t="shared" si="3"/>
        <v>39</v>
      </c>
      <c r="BA43" s="73">
        <f>612+792</f>
        <v>1404</v>
      </c>
      <c r="BB43" s="73"/>
      <c r="BC43" s="73"/>
      <c r="BD43" s="70">
        <f t="shared" si="1"/>
        <v>1404</v>
      </c>
    </row>
    <row r="44" spans="1:56" s="18" customFormat="1" ht="14.25" customHeight="1">
      <c r="A44" s="61"/>
      <c r="B44" s="91"/>
      <c r="C44" s="241" t="s">
        <v>5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50"/>
      <c r="U44" s="133"/>
      <c r="V44" s="42"/>
      <c r="W44" s="185"/>
      <c r="X44" s="222" t="s">
        <v>15</v>
      </c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12"/>
      <c r="AX44" s="12"/>
      <c r="AY44" s="42"/>
      <c r="AZ44" s="69"/>
      <c r="BA44" s="69"/>
      <c r="BB44" s="69"/>
      <c r="BC44" s="69"/>
      <c r="BD44" s="70"/>
    </row>
    <row r="45" spans="1:56" s="18" customFormat="1" ht="131.25" customHeight="1">
      <c r="A45" s="61">
        <v>24</v>
      </c>
      <c r="B45" s="92">
        <v>123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50"/>
      <c r="U45" s="127">
        <v>17</v>
      </c>
      <c r="V45" s="42"/>
      <c r="W45" s="185"/>
      <c r="X45" s="185"/>
      <c r="Y45" s="156" t="s">
        <v>115</v>
      </c>
      <c r="Z45" s="156" t="s">
        <v>113</v>
      </c>
      <c r="AA45" s="156" t="s">
        <v>117</v>
      </c>
      <c r="AB45" s="156" t="s">
        <v>118</v>
      </c>
      <c r="AC45" s="116" t="s">
        <v>257</v>
      </c>
      <c r="AD45" s="156" t="s">
        <v>114</v>
      </c>
      <c r="AE45" s="156" t="s">
        <v>119</v>
      </c>
      <c r="AF45" s="156" t="s">
        <v>116</v>
      </c>
      <c r="AG45" s="156" t="s">
        <v>124</v>
      </c>
      <c r="AH45" s="156" t="s">
        <v>120</v>
      </c>
      <c r="AI45" s="156" t="s">
        <v>122</v>
      </c>
      <c r="AJ45" s="156" t="s">
        <v>121</v>
      </c>
      <c r="AK45" s="156" t="s">
        <v>125</v>
      </c>
      <c r="AL45" s="156" t="s">
        <v>126</v>
      </c>
      <c r="AM45" s="178" t="s">
        <v>127</v>
      </c>
      <c r="AN45" s="179" t="s">
        <v>128</v>
      </c>
      <c r="AO45" s="87" t="s">
        <v>131</v>
      </c>
      <c r="AP45" s="87" t="s">
        <v>132</v>
      </c>
      <c r="AQ45" s="87" t="s">
        <v>133</v>
      </c>
      <c r="AR45" s="87" t="s">
        <v>134</v>
      </c>
      <c r="AS45" s="87" t="s">
        <v>135</v>
      </c>
      <c r="AT45" s="38" t="s">
        <v>258</v>
      </c>
      <c r="AU45" s="87" t="s">
        <v>136</v>
      </c>
      <c r="AV45" s="88" t="s">
        <v>123</v>
      </c>
      <c r="AW45" s="33"/>
      <c r="AX45" s="33">
        <v>23</v>
      </c>
      <c r="AY45" s="42" t="s">
        <v>152</v>
      </c>
      <c r="AZ45" s="69">
        <f>17+21+1+1</f>
        <v>40</v>
      </c>
      <c r="BA45" s="69">
        <f>612+756</f>
        <v>1368</v>
      </c>
      <c r="BB45" s="69">
        <v>36</v>
      </c>
      <c r="BC45" s="69">
        <v>36</v>
      </c>
      <c r="BD45" s="70">
        <f t="shared" si="1"/>
        <v>1440</v>
      </c>
    </row>
    <row r="46" spans="1:56" s="18" customFormat="1" ht="75" customHeight="1">
      <c r="A46" s="61">
        <v>27</v>
      </c>
      <c r="B46" s="92">
        <v>126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50"/>
      <c r="U46" s="127">
        <v>17</v>
      </c>
      <c r="V46" s="42"/>
      <c r="W46" s="185"/>
      <c r="X46" s="185"/>
      <c r="Y46" s="156" t="s">
        <v>115</v>
      </c>
      <c r="Z46" s="156" t="s">
        <v>113</v>
      </c>
      <c r="AA46" s="156" t="s">
        <v>117</v>
      </c>
      <c r="AB46" s="156" t="s">
        <v>118</v>
      </c>
      <c r="AC46" s="156" t="s">
        <v>114</v>
      </c>
      <c r="AD46" s="156" t="s">
        <v>119</v>
      </c>
      <c r="AE46" s="156" t="s">
        <v>116</v>
      </c>
      <c r="AF46" s="177" t="s">
        <v>124</v>
      </c>
      <c r="AG46" s="182" t="s">
        <v>120</v>
      </c>
      <c r="AH46" s="156" t="s">
        <v>122</v>
      </c>
      <c r="AI46" s="156" t="s">
        <v>121</v>
      </c>
      <c r="AJ46" s="156" t="s">
        <v>125</v>
      </c>
      <c r="AK46" s="156" t="s">
        <v>126</v>
      </c>
      <c r="AL46" s="177" t="s">
        <v>127</v>
      </c>
      <c r="AM46" s="213" t="s">
        <v>259</v>
      </c>
      <c r="AN46" s="214"/>
      <c r="AO46" s="183" t="s">
        <v>128</v>
      </c>
      <c r="AP46" s="87" t="s">
        <v>131</v>
      </c>
      <c r="AQ46" s="87" t="s">
        <v>132</v>
      </c>
      <c r="AR46" s="87" t="s">
        <v>133</v>
      </c>
      <c r="AS46" s="87" t="s">
        <v>134</v>
      </c>
      <c r="AT46" s="87" t="s">
        <v>135</v>
      </c>
      <c r="AU46" s="87" t="s">
        <v>136</v>
      </c>
      <c r="AV46" s="14" t="s">
        <v>151</v>
      </c>
      <c r="AW46" s="35"/>
      <c r="AX46" s="33">
        <v>23</v>
      </c>
      <c r="AY46" s="42" t="s">
        <v>178</v>
      </c>
      <c r="AZ46" s="69">
        <f>17+21+2</f>
        <v>40</v>
      </c>
      <c r="BA46" s="69">
        <v>1368</v>
      </c>
      <c r="BB46" s="69">
        <v>72</v>
      </c>
      <c r="BC46" s="69"/>
      <c r="BD46" s="70">
        <f t="shared" si="1"/>
        <v>1440</v>
      </c>
    </row>
    <row r="47" spans="1:56" s="18" customFormat="1" ht="129.75" customHeight="1">
      <c r="A47" s="61">
        <v>28</v>
      </c>
      <c r="B47" s="92">
        <v>128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50"/>
      <c r="U47" s="127">
        <v>17</v>
      </c>
      <c r="V47" s="42"/>
      <c r="W47" s="185"/>
      <c r="X47" s="185"/>
      <c r="Y47" s="157" t="s">
        <v>115</v>
      </c>
      <c r="Z47" s="157" t="s">
        <v>113</v>
      </c>
      <c r="AA47" s="157" t="s">
        <v>117</v>
      </c>
      <c r="AB47" s="157" t="s">
        <v>118</v>
      </c>
      <c r="AC47" s="157" t="s">
        <v>114</v>
      </c>
      <c r="AD47" s="157" t="s">
        <v>119</v>
      </c>
      <c r="AE47" s="157" t="s">
        <v>116</v>
      </c>
      <c r="AF47" s="157" t="s">
        <v>124</v>
      </c>
      <c r="AG47" s="157" t="s">
        <v>120</v>
      </c>
      <c r="AH47" s="157" t="s">
        <v>122</v>
      </c>
      <c r="AI47" s="157" t="s">
        <v>121</v>
      </c>
      <c r="AJ47" s="157" t="s">
        <v>125</v>
      </c>
      <c r="AK47" s="157" t="s">
        <v>126</v>
      </c>
      <c r="AL47" s="116" t="s">
        <v>260</v>
      </c>
      <c r="AM47" s="180" t="s">
        <v>24</v>
      </c>
      <c r="AN47" s="181" t="s">
        <v>127</v>
      </c>
      <c r="AO47" s="64" t="s">
        <v>128</v>
      </c>
      <c r="AP47" s="64" t="s">
        <v>131</v>
      </c>
      <c r="AQ47" s="64" t="s">
        <v>132</v>
      </c>
      <c r="AR47" s="64" t="s">
        <v>133</v>
      </c>
      <c r="AS47" s="64" t="s">
        <v>134</v>
      </c>
      <c r="AT47" s="64" t="s">
        <v>135</v>
      </c>
      <c r="AU47" s="64" t="s">
        <v>136</v>
      </c>
      <c r="AV47" s="12" t="s">
        <v>98</v>
      </c>
      <c r="AW47" s="35"/>
      <c r="AX47" s="33">
        <v>23</v>
      </c>
      <c r="AY47" s="42" t="s">
        <v>145</v>
      </c>
      <c r="AZ47" s="69">
        <f>17+21+1+1</f>
        <v>40</v>
      </c>
      <c r="BA47" s="69">
        <f>612+756</f>
        <v>1368</v>
      </c>
      <c r="BB47" s="69">
        <v>36</v>
      </c>
      <c r="BC47" s="69">
        <v>36</v>
      </c>
      <c r="BD47" s="70">
        <f t="shared" si="1"/>
        <v>1440</v>
      </c>
    </row>
    <row r="48" spans="1:56" s="18" customFormat="1" ht="138" customHeight="1">
      <c r="A48" s="61">
        <v>29</v>
      </c>
      <c r="B48" s="92">
        <v>129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50"/>
      <c r="U48" s="127">
        <v>17</v>
      </c>
      <c r="V48" s="42"/>
      <c r="W48" s="185"/>
      <c r="X48" s="185"/>
      <c r="Y48" s="157" t="s">
        <v>115</v>
      </c>
      <c r="Z48" s="157" t="s">
        <v>113</v>
      </c>
      <c r="AA48" s="157" t="s">
        <v>117</v>
      </c>
      <c r="AB48" s="157" t="s">
        <v>118</v>
      </c>
      <c r="AC48" s="157" t="s">
        <v>114</v>
      </c>
      <c r="AD48" s="157" t="s">
        <v>119</v>
      </c>
      <c r="AE48" s="157" t="s">
        <v>116</v>
      </c>
      <c r="AF48" s="157" t="s">
        <v>124</v>
      </c>
      <c r="AG48" s="157" t="s">
        <v>120</v>
      </c>
      <c r="AH48" s="157" t="s">
        <v>122</v>
      </c>
      <c r="AI48" s="157" t="s">
        <v>121</v>
      </c>
      <c r="AJ48" s="157" t="s">
        <v>125</v>
      </c>
      <c r="AK48" s="116" t="s">
        <v>261</v>
      </c>
      <c r="AL48" s="54" t="s">
        <v>262</v>
      </c>
      <c r="AM48" s="157" t="s">
        <v>126</v>
      </c>
      <c r="AN48" s="64" t="s">
        <v>127</v>
      </c>
      <c r="AO48" s="64" t="s">
        <v>128</v>
      </c>
      <c r="AP48" s="64" t="s">
        <v>131</v>
      </c>
      <c r="AQ48" s="64" t="s">
        <v>132</v>
      </c>
      <c r="AR48" s="64" t="s">
        <v>133</v>
      </c>
      <c r="AS48" s="64" t="s">
        <v>134</v>
      </c>
      <c r="AT48" s="64" t="s">
        <v>135</v>
      </c>
      <c r="AU48" s="64" t="s">
        <v>136</v>
      </c>
      <c r="AV48" s="12" t="s">
        <v>98</v>
      </c>
      <c r="AW48" s="35"/>
      <c r="AX48" s="33">
        <v>23</v>
      </c>
      <c r="AY48" s="42" t="s">
        <v>146</v>
      </c>
      <c r="AZ48" s="69">
        <f>17+21+1+1</f>
        <v>40</v>
      </c>
      <c r="BA48" s="69">
        <f>612+756</f>
        <v>1368</v>
      </c>
      <c r="BB48" s="69">
        <v>36</v>
      </c>
      <c r="BC48" s="69">
        <v>36</v>
      </c>
      <c r="BD48" s="70">
        <f t="shared" si="1"/>
        <v>1440</v>
      </c>
    </row>
    <row r="49" spans="1:56" s="20" customFormat="1" ht="30" customHeight="1">
      <c r="A49" s="29"/>
      <c r="B49" s="252"/>
      <c r="C49" s="253"/>
      <c r="D49" s="253"/>
      <c r="E49" s="254"/>
      <c r="F49" s="137" t="s">
        <v>41</v>
      </c>
      <c r="G49" s="137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 t="s">
        <v>42</v>
      </c>
      <c r="V49" s="104"/>
      <c r="W49" s="105"/>
      <c r="X49" s="43"/>
      <c r="Y49" s="158"/>
      <c r="Z49" s="158"/>
      <c r="AA49" s="158"/>
      <c r="AB49" s="158"/>
      <c r="AC49" s="158"/>
      <c r="AD49" s="158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172"/>
      <c r="AZ49" s="74">
        <f>SUM(AZ12:AZ48)</f>
        <v>1055</v>
      </c>
      <c r="BA49" s="74">
        <f>SUM(BA12:BA48)</f>
        <v>30240</v>
      </c>
      <c r="BB49" s="74">
        <f>SUM(BB12:BB48)</f>
        <v>3888</v>
      </c>
      <c r="BC49" s="74">
        <f>SUM(BC12:BC48)</f>
        <v>3852</v>
      </c>
      <c r="BD49" s="75">
        <f>SUM(BD12:BD48)</f>
        <v>37980</v>
      </c>
    </row>
    <row r="50" spans="1:56" s="20" customFormat="1" ht="30" customHeight="1">
      <c r="A50" s="29"/>
      <c r="B50" s="167"/>
      <c r="C50" s="168"/>
      <c r="D50" s="168"/>
      <c r="E50" s="169"/>
      <c r="F50" s="137" t="s">
        <v>28</v>
      </c>
      <c r="G50" s="137"/>
      <c r="H50" s="139"/>
      <c r="I50" s="139"/>
      <c r="J50" s="138"/>
      <c r="K50" s="138" t="s">
        <v>30</v>
      </c>
      <c r="L50" s="138"/>
      <c r="M50" s="138"/>
      <c r="N50" s="138"/>
      <c r="O50" s="138"/>
      <c r="P50" s="17"/>
      <c r="Q50" s="138"/>
      <c r="R50" s="138"/>
      <c r="S50" s="138"/>
      <c r="T50" s="138"/>
      <c r="U50" s="138"/>
      <c r="V50" s="104"/>
      <c r="W50" s="103"/>
      <c r="X50" s="43"/>
      <c r="Y50" s="158"/>
      <c r="Z50" s="158"/>
      <c r="AA50" s="158"/>
      <c r="AB50" s="158"/>
      <c r="AC50" s="158"/>
      <c r="AD50" s="158"/>
      <c r="AE50" s="209" t="s">
        <v>58</v>
      </c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42"/>
      <c r="AZ50" s="76">
        <f>AZ48+AZ47+AZ46+AZ45+AZ36+AZ35+AZ34+AZ33+AZ25+AZ24+AZ23+AZ22+AZ21+AZ20</f>
        <v>417</v>
      </c>
      <c r="BA50" s="76">
        <f>BA48+BA47+BA46+BA45+BA36+BA35+BA34+BA33+BA25+BA24+BA23+BA22+BA21+BA20</f>
        <v>10584</v>
      </c>
      <c r="BB50" s="76">
        <f>BB48+BB47+BB46+BB45+BB36+BB35+BB34+BB33+BB25+BB24+BB23+BB22+BB21+BB20</f>
        <v>2160</v>
      </c>
      <c r="BC50" s="76">
        <f>BC48+BC47+BC46+BC45+BC36+BC35+BC34+BC33+BC25+BC24+BC23+BC22+BC21+BC20</f>
        <v>2268</v>
      </c>
      <c r="BD50" s="77">
        <f>BD48+BD47+BD46+BD45+BD36+BD35+BD34+BD33+BD25+BD24+BD23+BD22+BD21+BD20</f>
        <v>15012</v>
      </c>
    </row>
    <row r="51" spans="1:56" s="20" customFormat="1" ht="24" customHeight="1">
      <c r="A51" s="29"/>
      <c r="B51" s="223"/>
      <c r="C51" s="224"/>
      <c r="D51" s="224"/>
      <c r="E51" s="225"/>
      <c r="F51" s="140" t="s">
        <v>27</v>
      </c>
      <c r="G51" s="139"/>
      <c r="H51" s="141"/>
      <c r="I51" s="141"/>
      <c r="J51" s="141"/>
      <c r="K51" s="141"/>
      <c r="L51" s="141"/>
      <c r="M51" s="138" t="s">
        <v>32</v>
      </c>
      <c r="N51" s="138"/>
      <c r="O51" s="138"/>
      <c r="P51" s="17"/>
      <c r="Q51" s="138"/>
      <c r="R51" s="138"/>
      <c r="S51" s="138"/>
      <c r="T51" s="138"/>
      <c r="U51" s="138"/>
      <c r="V51" s="104"/>
      <c r="W51" s="106"/>
      <c r="X51" s="43"/>
      <c r="Y51" s="158"/>
      <c r="Z51" s="158"/>
      <c r="AA51" s="158"/>
      <c r="AB51" s="158"/>
      <c r="AC51" s="158"/>
      <c r="AD51" s="158"/>
      <c r="AE51" s="209" t="s">
        <v>59</v>
      </c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42"/>
      <c r="AZ51" s="58">
        <f>AZ49-AZ50</f>
        <v>638</v>
      </c>
      <c r="BA51" s="58">
        <f>BA49-BA50</f>
        <v>19656</v>
      </c>
      <c r="BB51" s="58">
        <f>BB49-BB50</f>
        <v>1728</v>
      </c>
      <c r="BC51" s="58">
        <f>BC49-BC50</f>
        <v>1584</v>
      </c>
      <c r="BD51" s="57">
        <f>BD49-BD50</f>
        <v>22968</v>
      </c>
    </row>
    <row r="52" spans="1:56" s="20" customFormat="1" ht="24" customHeight="1">
      <c r="A52" s="29"/>
      <c r="B52" s="226"/>
      <c r="C52" s="227"/>
      <c r="D52" s="227"/>
      <c r="E52" s="228"/>
      <c r="F52" s="140"/>
      <c r="G52" s="139"/>
      <c r="H52" s="141"/>
      <c r="I52" s="141"/>
      <c r="J52" s="141"/>
      <c r="K52" s="141"/>
      <c r="L52" s="141"/>
      <c r="M52" s="138"/>
      <c r="N52" s="138"/>
      <c r="O52" s="138"/>
      <c r="P52" s="17"/>
      <c r="Q52" s="138"/>
      <c r="R52" s="138"/>
      <c r="S52" s="138"/>
      <c r="T52" s="138"/>
      <c r="U52" s="138"/>
      <c r="V52" s="104"/>
      <c r="W52" s="106"/>
      <c r="X52" s="43"/>
      <c r="Y52" s="158"/>
      <c r="Z52" s="158"/>
      <c r="AA52" s="158"/>
      <c r="AB52" s="158"/>
      <c r="AC52" s="158"/>
      <c r="AD52" s="158"/>
      <c r="AE52" s="209" t="s">
        <v>112</v>
      </c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42"/>
      <c r="AZ52" s="78">
        <f>AZ43+AZ31</f>
        <v>78</v>
      </c>
      <c r="BA52" s="78">
        <f>BA43+BA31</f>
        <v>2592</v>
      </c>
      <c r="BB52" s="78">
        <f>BB43+BB31</f>
        <v>108</v>
      </c>
      <c r="BC52" s="78">
        <f>BC43+BC31</f>
        <v>108</v>
      </c>
      <c r="BD52" s="79">
        <f>BD43+BD31</f>
        <v>2808</v>
      </c>
    </row>
    <row r="53" spans="2:56" s="18" customFormat="1" ht="23.25" customHeight="1">
      <c r="B53" s="229"/>
      <c r="C53" s="230"/>
      <c r="D53" s="230"/>
      <c r="E53" s="231"/>
      <c r="F53" s="137" t="s">
        <v>8</v>
      </c>
      <c r="G53" s="137"/>
      <c r="H53" s="138"/>
      <c r="I53" s="139"/>
      <c r="J53" s="138"/>
      <c r="K53" s="138"/>
      <c r="L53" s="138"/>
      <c r="M53" s="138" t="s">
        <v>31</v>
      </c>
      <c r="N53" s="141"/>
      <c r="O53" s="141"/>
      <c r="P53" s="141"/>
      <c r="Q53" s="141"/>
      <c r="R53" s="141"/>
      <c r="S53" s="141"/>
      <c r="T53" s="141"/>
      <c r="U53" s="141"/>
      <c r="V53" s="107"/>
      <c r="W53" s="106"/>
      <c r="X53" s="103"/>
      <c r="Y53" s="158"/>
      <c r="Z53" s="158"/>
      <c r="AA53" s="159"/>
      <c r="AB53" s="158"/>
      <c r="AC53" s="158"/>
      <c r="AD53" s="158"/>
      <c r="AE53" s="247" t="s">
        <v>111</v>
      </c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173"/>
      <c r="AZ53" s="65">
        <f>AZ49-AZ43-AZ31</f>
        <v>977</v>
      </c>
      <c r="BA53" s="65">
        <f>BA49-BA43-BA31</f>
        <v>27648</v>
      </c>
      <c r="BB53" s="65">
        <f>BB49-BB43-BB31</f>
        <v>3780</v>
      </c>
      <c r="BC53" s="65">
        <f>BC49-BC43-BC31</f>
        <v>3744</v>
      </c>
      <c r="BD53" s="80">
        <f>BD49-BD43-BD31</f>
        <v>35172</v>
      </c>
    </row>
    <row r="54" spans="2:51" s="18" customFormat="1" ht="23.25" customHeight="1">
      <c r="B54" s="232"/>
      <c r="C54" s="233"/>
      <c r="D54" s="233"/>
      <c r="E54" s="234"/>
      <c r="F54" s="137" t="s">
        <v>43</v>
      </c>
      <c r="G54" s="17"/>
      <c r="H54" s="17"/>
      <c r="I54" s="17"/>
      <c r="J54" s="17"/>
      <c r="K54" s="17"/>
      <c r="L54" s="17"/>
      <c r="M54" s="17"/>
      <c r="N54" s="27"/>
      <c r="O54" s="27"/>
      <c r="P54" s="27"/>
      <c r="Q54" s="27"/>
      <c r="R54" s="27"/>
      <c r="S54" s="27"/>
      <c r="T54" s="27"/>
      <c r="U54" s="31"/>
      <c r="V54" s="109"/>
      <c r="W54" s="108"/>
      <c r="X54" s="110"/>
      <c r="Y54" s="160"/>
      <c r="Z54" s="160"/>
      <c r="AA54" s="161"/>
      <c r="AB54" s="161"/>
      <c r="AC54" s="161"/>
      <c r="AD54" s="161"/>
      <c r="AE54" s="162"/>
      <c r="AF54" s="162"/>
      <c r="AG54" s="162"/>
      <c r="AH54" s="162"/>
      <c r="AI54" s="162"/>
      <c r="AJ54" s="162"/>
      <c r="AK54" s="162"/>
      <c r="AL54" s="162"/>
      <c r="AM54" s="162"/>
      <c r="AY54" s="111"/>
    </row>
    <row r="55" spans="2:56" s="18" customFormat="1" ht="22.5" customHeight="1">
      <c r="B55" s="235"/>
      <c r="C55" s="236"/>
      <c r="D55" s="236"/>
      <c r="E55" s="237"/>
      <c r="F55" s="137" t="s">
        <v>44</v>
      </c>
      <c r="G55" s="17"/>
      <c r="H55" s="17"/>
      <c r="I55" s="17"/>
      <c r="J55" s="17"/>
      <c r="K55" s="17"/>
      <c r="L55" s="17"/>
      <c r="M55" s="142" t="s">
        <v>46</v>
      </c>
      <c r="N55" s="17"/>
      <c r="O55" s="17"/>
      <c r="P55" s="17"/>
      <c r="Q55" s="17"/>
      <c r="R55" s="17"/>
      <c r="S55" s="17"/>
      <c r="T55" s="17"/>
      <c r="U55" s="17"/>
      <c r="V55" s="111"/>
      <c r="W55" s="108"/>
      <c r="X55" s="112"/>
      <c r="Y55" s="163"/>
      <c r="Z55" s="163"/>
      <c r="AA55" s="164"/>
      <c r="AB55" s="164" t="s">
        <v>9</v>
      </c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109"/>
      <c r="AZ55" s="32"/>
      <c r="BA55" s="32"/>
      <c r="BB55" s="32"/>
      <c r="BC55" s="32"/>
      <c r="BD55" s="32"/>
    </row>
    <row r="56" spans="2:56" s="26" customFormat="1" ht="15">
      <c r="B56" s="238"/>
      <c r="C56" s="239"/>
      <c r="D56" s="239"/>
      <c r="E56" s="240"/>
      <c r="F56" s="137" t="s">
        <v>45</v>
      </c>
      <c r="G56" s="17"/>
      <c r="H56" s="17"/>
      <c r="I56" s="17"/>
      <c r="J56" s="17"/>
      <c r="K56" s="17"/>
      <c r="L56" s="17"/>
      <c r="M56" s="17"/>
      <c r="N56" s="17"/>
      <c r="O56" s="142" t="s">
        <v>37</v>
      </c>
      <c r="P56" s="17"/>
      <c r="Q56" s="17"/>
      <c r="R56" s="17"/>
      <c r="S56" s="17"/>
      <c r="T56" s="17"/>
      <c r="U56" s="17"/>
      <c r="V56" s="111"/>
      <c r="W56" s="39"/>
      <c r="X56" s="25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109"/>
      <c r="AZ56" s="31"/>
      <c r="BA56" s="31"/>
      <c r="BB56" s="31"/>
      <c r="BC56" s="31"/>
      <c r="BD56" s="31"/>
    </row>
    <row r="57" spans="2:56" s="26" customFormat="1" ht="15">
      <c r="B57" s="248" t="s">
        <v>47</v>
      </c>
      <c r="C57" s="249"/>
      <c r="D57" s="249"/>
      <c r="E57" s="250"/>
      <c r="F57" s="137" t="s">
        <v>48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11"/>
      <c r="W57" s="39"/>
      <c r="X57" s="25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109"/>
      <c r="AZ57" s="31"/>
      <c r="BA57" s="31"/>
      <c r="BB57" s="31"/>
      <c r="BC57" s="31"/>
      <c r="BD57" s="31"/>
    </row>
    <row r="58" spans="2:56" s="26" customFormat="1" ht="15">
      <c r="B58" s="244"/>
      <c r="C58" s="245"/>
      <c r="D58" s="245"/>
      <c r="E58" s="246"/>
      <c r="F58" s="137" t="s">
        <v>51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11"/>
      <c r="W58" s="39"/>
      <c r="X58" s="25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109"/>
      <c r="AZ58" s="31"/>
      <c r="BA58" s="31"/>
      <c r="BB58" s="31"/>
      <c r="BC58" s="31"/>
      <c r="BD58" s="31"/>
    </row>
    <row r="59" spans="3:56" s="26" customFormat="1" ht="1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11"/>
      <c r="W59" s="39"/>
      <c r="X59" s="25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109"/>
      <c r="AZ59" s="31"/>
      <c r="BA59" s="31"/>
      <c r="BB59" s="31"/>
      <c r="BC59" s="31"/>
      <c r="BD59" s="31"/>
    </row>
  </sheetData>
  <sheetProtection/>
  <mergeCells count="158">
    <mergeCell ref="AE34:AF34"/>
    <mergeCell ref="AJ34:AL34"/>
    <mergeCell ref="C37:S37"/>
    <mergeCell ref="X37:AW37"/>
    <mergeCell ref="Q36:R36"/>
    <mergeCell ref="Y39:AT39"/>
    <mergeCell ref="O35:P35"/>
    <mergeCell ref="AT36:AW36"/>
    <mergeCell ref="M36:N36"/>
    <mergeCell ref="AT35:AW35"/>
    <mergeCell ref="Y32:AW32"/>
    <mergeCell ref="AA30:AB30"/>
    <mergeCell ref="AC31:AD31"/>
    <mergeCell ref="W27:W29"/>
    <mergeCell ref="W30:W32"/>
    <mergeCell ref="Q33:S33"/>
    <mergeCell ref="AS33:AW33"/>
    <mergeCell ref="AR31:AS31"/>
    <mergeCell ref="AQ27:AS27"/>
    <mergeCell ref="AQ33:AR33"/>
    <mergeCell ref="L14:M14"/>
    <mergeCell ref="C32:S32"/>
    <mergeCell ref="C20:F20"/>
    <mergeCell ref="H25:I25"/>
    <mergeCell ref="R24:S24"/>
    <mergeCell ref="S25:T25"/>
    <mergeCell ref="B19:U19"/>
    <mergeCell ref="D23:E23"/>
    <mergeCell ref="R22:T22"/>
    <mergeCell ref="O28:P28"/>
    <mergeCell ref="A9:A10"/>
    <mergeCell ref="B9:B10"/>
    <mergeCell ref="N6:AB6"/>
    <mergeCell ref="Y9:AW9"/>
    <mergeCell ref="BA9:BD9"/>
    <mergeCell ref="K12:S12"/>
    <mergeCell ref="C9:T9"/>
    <mergeCell ref="W11:X11"/>
    <mergeCell ref="W9:X10"/>
    <mergeCell ref="BA10:BA11"/>
    <mergeCell ref="X23:X25"/>
    <mergeCell ref="C24:D24"/>
    <mergeCell ref="R20:S20"/>
    <mergeCell ref="L22:N22"/>
    <mergeCell ref="Q25:R25"/>
    <mergeCell ref="X20:X22"/>
    <mergeCell ref="N24:Q24"/>
    <mergeCell ref="AS18:AV18"/>
    <mergeCell ref="Y23:Z23"/>
    <mergeCell ref="Y24:Z24"/>
    <mergeCell ref="N23:Q23"/>
    <mergeCell ref="AJ16:AK16"/>
    <mergeCell ref="AI17:AL17"/>
    <mergeCell ref="Z20:AA20"/>
    <mergeCell ref="AB20:AW25"/>
    <mergeCell ref="Y21:Z21"/>
    <mergeCell ref="AM36:AN36"/>
    <mergeCell ref="C38:S38"/>
    <mergeCell ref="W38:W48"/>
    <mergeCell ref="Y38:AT38"/>
    <mergeCell ref="AU38:AV38"/>
    <mergeCell ref="C39:S39"/>
    <mergeCell ref="AU39:AV39"/>
    <mergeCell ref="C40:S40"/>
    <mergeCell ref="Y40:AT40"/>
    <mergeCell ref="C42:S42"/>
    <mergeCell ref="AU42:AV42"/>
    <mergeCell ref="C43:S43"/>
    <mergeCell ref="Y43:AT43"/>
    <mergeCell ref="AU43:AV43"/>
    <mergeCell ref="AU40:AV40"/>
    <mergeCell ref="B58:E58"/>
    <mergeCell ref="AE53:AX53"/>
    <mergeCell ref="B57:E57"/>
    <mergeCell ref="AE49:AX49"/>
    <mergeCell ref="B49:E49"/>
    <mergeCell ref="B51:E52"/>
    <mergeCell ref="B53:E53"/>
    <mergeCell ref="B54:E54"/>
    <mergeCell ref="B55:E55"/>
    <mergeCell ref="B56:E56"/>
    <mergeCell ref="C44:S44"/>
    <mergeCell ref="X44:AV44"/>
    <mergeCell ref="C45:S45"/>
    <mergeCell ref="X45:X48"/>
    <mergeCell ref="C46:S46"/>
    <mergeCell ref="C47:S47"/>
    <mergeCell ref="C48:S48"/>
    <mergeCell ref="AE52:AX52"/>
    <mergeCell ref="AE50:AX50"/>
    <mergeCell ref="Y42:AT42"/>
    <mergeCell ref="AR12:AW12"/>
    <mergeCell ref="AN12:AQ12"/>
    <mergeCell ref="AR13:AW13"/>
    <mergeCell ref="AN13:AQ13"/>
    <mergeCell ref="AN14:AQ14"/>
    <mergeCell ref="X19:AW19"/>
    <mergeCell ref="Y14:Z14"/>
    <mergeCell ref="C14:E14"/>
    <mergeCell ref="AT28:AW28"/>
    <mergeCell ref="AV30:AW30"/>
    <mergeCell ref="AT34:AW34"/>
    <mergeCell ref="AR35:AS35"/>
    <mergeCell ref="N17:P17"/>
    <mergeCell ref="AR14:AW14"/>
    <mergeCell ref="H22:I22"/>
    <mergeCell ref="O21:S21"/>
    <mergeCell ref="AU17:AW17"/>
    <mergeCell ref="E13:G13"/>
    <mergeCell ref="AE51:AX51"/>
    <mergeCell ref="C41:S41"/>
    <mergeCell ref="Y41:AT41"/>
    <mergeCell ref="AU41:AV41"/>
    <mergeCell ref="AM46:AN46"/>
    <mergeCell ref="F18:H18"/>
    <mergeCell ref="AG18:AH18"/>
    <mergeCell ref="R18:S18"/>
    <mergeCell ref="I17:J17"/>
    <mergeCell ref="E21:I21"/>
    <mergeCell ref="F22:G22"/>
    <mergeCell ref="AQ34:AS34"/>
    <mergeCell ref="J27:K27"/>
    <mergeCell ref="AF29:AH29"/>
    <mergeCell ref="I20:N20"/>
    <mergeCell ref="Y25:Z25"/>
    <mergeCell ref="Y22:Z22"/>
    <mergeCell ref="J25:K25"/>
    <mergeCell ref="A15:B15"/>
    <mergeCell ref="A11:B11"/>
    <mergeCell ref="A26:B26"/>
    <mergeCell ref="J35:K35"/>
    <mergeCell ref="C26:AW26"/>
    <mergeCell ref="AT27:AW27"/>
    <mergeCell ref="AM33:AN33"/>
    <mergeCell ref="AL28:AN28"/>
    <mergeCell ref="AU29:AW29"/>
    <mergeCell ref="G33:H33"/>
    <mergeCell ref="W33:W35"/>
    <mergeCell ref="X27:X29"/>
    <mergeCell ref="X30:X31"/>
    <mergeCell ref="BB10:BB11"/>
    <mergeCell ref="BC10:BC11"/>
    <mergeCell ref="BD10:BD11"/>
    <mergeCell ref="X33:X35"/>
    <mergeCell ref="AI14:AJ14"/>
    <mergeCell ref="C15:AX15"/>
    <mergeCell ref="R23:S23"/>
    <mergeCell ref="X38:X43"/>
    <mergeCell ref="AY9:AY11"/>
    <mergeCell ref="AZ9:AZ11"/>
    <mergeCell ref="A37:B37"/>
    <mergeCell ref="W19:W21"/>
    <mergeCell ref="W22:W24"/>
    <mergeCell ref="W16:X18"/>
    <mergeCell ref="W12:X14"/>
    <mergeCell ref="V9:V11"/>
    <mergeCell ref="U9:U11"/>
  </mergeCells>
  <printOptions/>
  <pageMargins left="0.15748031496062992" right="0.15748031496062992" top="0.1968503937007874" bottom="0.15748031496062992" header="0.15748031496062992" footer="0.15748031496062992"/>
  <pageSetup horizontalDpi="600" verticalDpi="600" orientation="landscape" paperSize="9" scale="50" r:id="rId1"/>
  <rowBreaks count="1" manualBreakCount="1">
    <brk id="25" min="1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оператор</cp:lastModifiedBy>
  <cp:lastPrinted>2015-09-01T09:32:55Z</cp:lastPrinted>
  <dcterms:created xsi:type="dcterms:W3CDTF">2006-10-12T08:11:49Z</dcterms:created>
  <dcterms:modified xsi:type="dcterms:W3CDTF">2015-09-04T07:37:41Z</dcterms:modified>
  <cp:category/>
  <cp:version/>
  <cp:contentType/>
  <cp:contentStatus/>
</cp:coreProperties>
</file>